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STARE_FLASH_DISC\HERMAN_E\PROVOZ_OPRAVNE_PRACE\AKCE_2025\SOD_LUKA NAD JIHLAVOU - JIHLAVA_3 a 4.ETAPA\ZADANI\VZ639240027\"/>
    </mc:Choice>
  </mc:AlternateContent>
  <xr:revisionPtr revIDLastSave="0" documentId="13_ncr:1_{802226FA-8296-40F8-AA2A-ACD8519573B4}" xr6:coauthVersionLast="47" xr6:coauthVersionMax="47" xr10:uidLastSave="{00000000-0000-0000-0000-000000000000}"/>
  <bookViews>
    <workbookView xWindow="3120" yWindow="1560" windowWidth="25635" windowHeight="14040" xr2:uid="{00000000-000D-0000-FFFF-FFFF00000000}"/>
  </bookViews>
  <sheets>
    <sheet name="Rekapitulace stavby" sheetId="1" r:id="rId1"/>
    <sheet name="PS 31-01-24 - Ochrana zab..." sheetId="2" r:id="rId2"/>
    <sheet name="PS 31-02-54 - Přeložka in..." sheetId="3" r:id="rId3"/>
    <sheet name="SO 00-14-01.04 - Výstroj ..." sheetId="4" r:id="rId4"/>
    <sheet name="SO 01-10-01.04 - Železnič..." sheetId="5" r:id="rId5"/>
    <sheet name="SO 01-11-01.04 - Železnič..." sheetId="6" r:id="rId6"/>
    <sheet name="PS 41-01-23 - Ochrana zab..." sheetId="7" r:id="rId7"/>
    <sheet name="PS 41-02-53 - Přeložky in..." sheetId="8" r:id="rId8"/>
    <sheet name="SO 00-14-01.03 - Výstroj ..." sheetId="9" r:id="rId9"/>
    <sheet name="SO 01-10-01.03 - Železnič..." sheetId="10" r:id="rId10"/>
    <sheet name="SO 01-11-01.03 - Železnič..." sheetId="11" r:id="rId11"/>
    <sheet name="SO 98-98 - Všeobecný objekt" sheetId="12" r:id="rId12"/>
    <sheet name="SO 01-20-02.2 - Železničn..." sheetId="13" r:id="rId13"/>
    <sheet name="SO 01-20-03.1 - Železničn..." sheetId="14" r:id="rId14"/>
    <sheet name="SO 01-20-03.2 - Železničn..." sheetId="15" r:id="rId15"/>
    <sheet name="SO 01-20-04.1 - Železničn..." sheetId="16" r:id="rId16"/>
    <sheet name="SO 01-20-04.2 - Železničn..." sheetId="17" r:id="rId17"/>
    <sheet name="SO 01-21-05.2 - Železničn..." sheetId="18" r:id="rId18"/>
    <sheet name="SO 01-21-06 - Železniční ..." sheetId="19" r:id="rId19"/>
    <sheet name="SO 01-21-07 - Železniční ..." sheetId="20" r:id="rId20"/>
    <sheet name="SO 01-21-09 - Železn - Že..." sheetId="21" r:id="rId21"/>
    <sheet name="SO 01-21-10 - Železniční ..." sheetId="22" r:id="rId22"/>
    <sheet name="SO 01-21-11 - Železniční ..." sheetId="23" r:id="rId23"/>
    <sheet name="SO 01-21-12 - Železniční ..." sheetId="24" r:id="rId24"/>
    <sheet name="SO 01-21-13.2 - Železničn..." sheetId="25" r:id="rId25"/>
    <sheet name="SO 01-21-14.2 - Železničn..." sheetId="26" r:id="rId26"/>
  </sheets>
  <definedNames>
    <definedName name="_xlnm._FilterDatabase" localSheetId="1" hidden="1">'PS 31-01-24 - Ochrana zab...'!$C$118:$K$168</definedName>
    <definedName name="_xlnm._FilterDatabase" localSheetId="2" hidden="1">'PS 31-02-54 - Přeložka in...'!$C$118:$K$178</definedName>
    <definedName name="_xlnm._FilterDatabase" localSheetId="6" hidden="1">'PS 41-01-23 - Ochrana zab...'!$C$118:$K$188</definedName>
    <definedName name="_xlnm._FilterDatabase" localSheetId="7" hidden="1">'PS 41-02-53 - Přeložky in...'!$C$118:$K$184</definedName>
    <definedName name="_xlnm._FilterDatabase" localSheetId="8" hidden="1">'SO 00-14-01.03 - Výstroj ...'!$C$119:$K$168</definedName>
    <definedName name="_xlnm._FilterDatabase" localSheetId="3" hidden="1">'SO 00-14-01.04 - Výstroj ...'!$C$119:$K$172</definedName>
    <definedName name="_xlnm._FilterDatabase" localSheetId="9" hidden="1">'SO 01-10-01.03 - Železnič...'!$C$119:$K$234</definedName>
    <definedName name="_xlnm._FilterDatabase" localSheetId="4" hidden="1">'SO 01-10-01.04 - Železnič...'!$C$119:$K$196</definedName>
    <definedName name="_xlnm._FilterDatabase" localSheetId="10" hidden="1">'SO 01-11-01.03 - Železnič...'!$C$119:$K$182</definedName>
    <definedName name="_xlnm._FilterDatabase" localSheetId="5" hidden="1">'SO 01-11-01.04 - Železnič...'!$C$121:$K$218</definedName>
    <definedName name="_xlnm._FilterDatabase" localSheetId="12" hidden="1">'SO 01-20-02.2 - Železničn...'!$C$126:$K$256</definedName>
    <definedName name="_xlnm._FilterDatabase" localSheetId="13" hidden="1">'SO 01-20-03.1 - Železničn...'!$C$118:$K$162</definedName>
    <definedName name="_xlnm._FilterDatabase" localSheetId="14" hidden="1">'SO 01-20-03.2 - Železničn...'!$C$128:$K$262</definedName>
    <definedName name="_xlnm._FilterDatabase" localSheetId="15" hidden="1">'SO 01-20-04.1 - Železničn...'!$C$118:$K$162</definedName>
    <definedName name="_xlnm._FilterDatabase" localSheetId="16" hidden="1">'SO 01-20-04.2 - Železničn...'!$C$128:$K$260</definedName>
    <definedName name="_xlnm._FilterDatabase" localSheetId="17" hidden="1">'SO 01-21-05.2 - Železničn...'!$C$124:$K$206</definedName>
    <definedName name="_xlnm._FilterDatabase" localSheetId="18" hidden="1">'SO 01-21-06 - Železniční ...'!$C$120:$K$162</definedName>
    <definedName name="_xlnm._FilterDatabase" localSheetId="19" hidden="1">'SO 01-21-07 - Železniční ...'!$C$123:$K$192</definedName>
    <definedName name="_xlnm._FilterDatabase" localSheetId="20" hidden="1">'SO 01-21-09 - Železn - Že...'!$C$120:$K$150</definedName>
    <definedName name="_xlnm._FilterDatabase" localSheetId="21" hidden="1">'SO 01-21-10 - Železniční ...'!$C$124:$K$202</definedName>
    <definedName name="_xlnm._FilterDatabase" localSheetId="22" hidden="1">'SO 01-21-11 - Železniční ...'!$C$121:$K$180</definedName>
    <definedName name="_xlnm._FilterDatabase" localSheetId="23" hidden="1">'SO 01-21-12 - Železniční ...'!$C$124:$K$250</definedName>
    <definedName name="_xlnm._FilterDatabase" localSheetId="24" hidden="1">'SO 01-21-13.2 - Železničn...'!$C$120:$K$148</definedName>
    <definedName name="_xlnm._FilterDatabase" localSheetId="25" hidden="1">'SO 01-21-14.2 - Železničn...'!$C$122:$K$182</definedName>
    <definedName name="_xlnm._FilterDatabase" localSheetId="11" hidden="1">'SO 98-98 - Všeobecný objekt'!$C$117:$K$138</definedName>
    <definedName name="_xlnm.Print_Titles" localSheetId="1">'PS 31-01-24 - Ochrana zab...'!$118:$118</definedName>
    <definedName name="_xlnm.Print_Titles" localSheetId="2">'PS 31-02-54 - Přeložka in...'!$118:$118</definedName>
    <definedName name="_xlnm.Print_Titles" localSheetId="6">'PS 41-01-23 - Ochrana zab...'!$118:$118</definedName>
    <definedName name="_xlnm.Print_Titles" localSheetId="7">'PS 41-02-53 - Přeložky in...'!$118:$118</definedName>
    <definedName name="_xlnm.Print_Titles" localSheetId="0">'Rekapitulace stavby'!$92:$92</definedName>
    <definedName name="_xlnm.Print_Titles" localSheetId="8">'SO 00-14-01.03 - Výstroj ...'!$119:$119</definedName>
    <definedName name="_xlnm.Print_Titles" localSheetId="3">'SO 00-14-01.04 - Výstroj ...'!$119:$119</definedName>
    <definedName name="_xlnm.Print_Titles" localSheetId="9">'SO 01-10-01.03 - Železnič...'!$119:$119</definedName>
    <definedName name="_xlnm.Print_Titles" localSheetId="4">'SO 01-10-01.04 - Železnič...'!$119:$119</definedName>
    <definedName name="_xlnm.Print_Titles" localSheetId="10">'SO 01-11-01.03 - Železnič...'!$119:$119</definedName>
    <definedName name="_xlnm.Print_Titles" localSheetId="5">'SO 01-11-01.04 - Železnič...'!$121:$121</definedName>
    <definedName name="_xlnm.Print_Titles" localSheetId="12">'SO 01-20-02.2 - Železničn...'!$126:$126</definedName>
    <definedName name="_xlnm.Print_Titles" localSheetId="13">'SO 01-20-03.1 - Železničn...'!$118:$118</definedName>
    <definedName name="_xlnm.Print_Titles" localSheetId="14">'SO 01-20-03.2 - Železničn...'!$128:$128</definedName>
    <definedName name="_xlnm.Print_Titles" localSheetId="15">'SO 01-20-04.1 - Železničn...'!$118:$118</definedName>
    <definedName name="_xlnm.Print_Titles" localSheetId="16">'SO 01-20-04.2 - Železničn...'!$128:$128</definedName>
    <definedName name="_xlnm.Print_Titles" localSheetId="17">'SO 01-21-05.2 - Železničn...'!$124:$124</definedName>
    <definedName name="_xlnm.Print_Titles" localSheetId="18">'SO 01-21-06 - Železniční ...'!$120:$120</definedName>
    <definedName name="_xlnm.Print_Titles" localSheetId="19">'SO 01-21-07 - Železniční ...'!$123:$123</definedName>
    <definedName name="_xlnm.Print_Titles" localSheetId="20">'SO 01-21-09 - Železn - Že...'!$120:$120</definedName>
    <definedName name="_xlnm.Print_Titles" localSheetId="21">'SO 01-21-10 - Železniční ...'!$124:$124</definedName>
    <definedName name="_xlnm.Print_Titles" localSheetId="22">'SO 01-21-11 - Železniční ...'!$121:$121</definedName>
    <definedName name="_xlnm.Print_Titles" localSheetId="23">'SO 01-21-12 - Železniční ...'!$124:$124</definedName>
    <definedName name="_xlnm.Print_Titles" localSheetId="24">'SO 01-21-13.2 - Železničn...'!$120:$120</definedName>
    <definedName name="_xlnm.Print_Titles" localSheetId="25">'SO 01-21-14.2 - Železničn...'!$122:$122</definedName>
    <definedName name="_xlnm.Print_Titles" localSheetId="11">'SO 98-98 - Všeobecný objekt'!$117:$117</definedName>
    <definedName name="_xlnm.Print_Area" localSheetId="1">'PS 31-01-24 - Ochrana zab...'!$C$4:$J$76,'PS 31-01-24 - Ochrana zab...'!$C$82:$J$100,'PS 31-01-24 - Ochrana zab...'!$C$106:$J$168</definedName>
    <definedName name="_xlnm.Print_Area" localSheetId="2">'PS 31-02-54 - Přeložka in...'!$C$4:$J$76,'PS 31-02-54 - Přeložka in...'!$C$82:$J$100,'PS 31-02-54 - Přeložka in...'!$C$106:$J$178</definedName>
    <definedName name="_xlnm.Print_Area" localSheetId="6">'PS 41-01-23 - Ochrana zab...'!$C$4:$J$76,'PS 41-01-23 - Ochrana zab...'!$C$82:$J$100,'PS 41-01-23 - Ochrana zab...'!$C$106:$J$188</definedName>
    <definedName name="_xlnm.Print_Area" localSheetId="7">'PS 41-02-53 - Přeložky in...'!$C$4:$J$76,'PS 41-02-53 - Přeložky in...'!$C$82:$J$100,'PS 41-02-53 - Přeložky in...'!$C$106:$J$184</definedName>
    <definedName name="_xlnm.Print_Area" localSheetId="0">'Rekapitulace stavby'!$D$4:$AO$76,'Rekapitulace stavby'!$C$82:$AQ$120</definedName>
    <definedName name="_xlnm.Print_Area" localSheetId="8">'SO 00-14-01.03 - Výstroj ...'!$C$4:$J$76,'SO 00-14-01.03 - Výstroj ...'!$C$82:$J$101,'SO 00-14-01.03 - Výstroj ...'!$C$107:$J$168</definedName>
    <definedName name="_xlnm.Print_Area" localSheetId="3">'SO 00-14-01.04 - Výstroj ...'!$C$4:$J$76,'SO 00-14-01.04 - Výstroj ...'!$C$82:$J$101,'SO 00-14-01.04 - Výstroj ...'!$C$107:$J$172</definedName>
    <definedName name="_xlnm.Print_Area" localSheetId="9">'SO 01-10-01.03 - Železnič...'!$C$4:$J$76,'SO 01-10-01.03 - Železnič...'!$C$82:$J$101,'SO 01-10-01.03 - Železnič...'!$C$107:$J$234</definedName>
    <definedName name="_xlnm.Print_Area" localSheetId="4">'SO 01-10-01.04 - Železnič...'!$C$4:$J$76,'SO 01-10-01.04 - Železnič...'!$C$82:$J$101,'SO 01-10-01.04 - Železnič...'!$C$107:$J$196</definedName>
    <definedName name="_xlnm.Print_Area" localSheetId="10">'SO 01-11-01.03 - Železnič...'!$C$4:$J$76,'SO 01-11-01.03 - Železnič...'!$C$82:$J$101,'SO 01-11-01.03 - Železnič...'!$C$107:$J$182</definedName>
    <definedName name="_xlnm.Print_Area" localSheetId="5">'SO 01-11-01.04 - Železnič...'!$C$4:$J$76,'SO 01-11-01.04 - Železnič...'!$C$82:$J$103,'SO 01-11-01.04 - Železnič...'!$C$109:$J$218</definedName>
    <definedName name="_xlnm.Print_Area" localSheetId="12">'SO 01-20-02.2 - Železničn...'!$C$4:$J$76,'SO 01-20-02.2 - Železničn...'!$C$82:$J$108,'SO 01-20-02.2 - Železničn...'!$C$114:$J$256</definedName>
    <definedName name="_xlnm.Print_Area" localSheetId="13">'SO 01-20-03.1 - Železničn...'!$C$4:$J$76,'SO 01-20-03.1 - Železničn...'!$C$82:$J$100,'SO 01-20-03.1 - Železničn...'!$C$106:$J$162</definedName>
    <definedName name="_xlnm.Print_Area" localSheetId="14">'SO 01-20-03.2 - Železničn...'!$C$4:$J$76,'SO 01-20-03.2 - Železničn...'!$C$82:$J$110,'SO 01-20-03.2 - Železničn...'!$C$116:$J$262</definedName>
    <definedName name="_xlnm.Print_Area" localSheetId="15">'SO 01-20-04.1 - Železničn...'!$C$4:$J$76,'SO 01-20-04.1 - Železničn...'!$C$82:$J$100,'SO 01-20-04.1 - Železničn...'!$C$106:$J$162</definedName>
    <definedName name="_xlnm.Print_Area" localSheetId="16">'SO 01-20-04.2 - Železničn...'!$C$4:$J$76,'SO 01-20-04.2 - Železničn...'!$C$82:$J$110,'SO 01-20-04.2 - Železničn...'!$C$116:$J$260</definedName>
    <definedName name="_xlnm.Print_Area" localSheetId="17">'SO 01-21-05.2 - Železničn...'!$C$4:$J$76,'SO 01-21-05.2 - Železničn...'!$C$82:$J$106,'SO 01-21-05.2 - Železničn...'!$C$112:$J$206</definedName>
    <definedName name="_xlnm.Print_Area" localSheetId="18">'SO 01-21-06 - Železniční ...'!$C$4:$J$76,'SO 01-21-06 - Železniční ...'!$C$82:$J$102,'SO 01-21-06 - Železniční ...'!$C$108:$J$162</definedName>
    <definedName name="_xlnm.Print_Area" localSheetId="19">'SO 01-21-07 - Železniční ...'!$C$4:$J$76,'SO 01-21-07 - Železniční ...'!$C$82:$J$105,'SO 01-21-07 - Železniční ...'!$C$111:$J$192</definedName>
    <definedName name="_xlnm.Print_Area" localSheetId="20">'SO 01-21-09 - Železn - Že...'!$C$4:$J$76,'SO 01-21-09 - Železn - Že...'!$C$82:$J$102,'SO 01-21-09 - Železn - Že...'!$C$108:$J$150</definedName>
    <definedName name="_xlnm.Print_Area" localSheetId="21">'SO 01-21-10 - Železniční ...'!$C$4:$J$76,'SO 01-21-10 - Železniční ...'!$C$82:$J$106,'SO 01-21-10 - Železniční ...'!$C$112:$J$202</definedName>
    <definedName name="_xlnm.Print_Area" localSheetId="22">'SO 01-21-11 - Železniční ...'!$C$4:$J$76,'SO 01-21-11 - Železniční ...'!$C$82:$J$103,'SO 01-21-11 - Železniční ...'!$C$109:$J$180</definedName>
    <definedName name="_xlnm.Print_Area" localSheetId="23">'SO 01-21-12 - Železniční ...'!$C$4:$J$76,'SO 01-21-12 - Železniční ...'!$C$82:$J$106,'SO 01-21-12 - Železniční ...'!$C$112:$J$250</definedName>
    <definedName name="_xlnm.Print_Area" localSheetId="24">'SO 01-21-13.2 - Železničn...'!$C$4:$J$76,'SO 01-21-13.2 - Železničn...'!$C$82:$J$102,'SO 01-21-13.2 - Železničn...'!$C$108:$J$148</definedName>
    <definedName name="_xlnm.Print_Area" localSheetId="25">'SO 01-21-14.2 - Železničn...'!$C$4:$J$76,'SO 01-21-14.2 - Železničn...'!$C$82:$J$104,'SO 01-21-14.2 - Železničn...'!$C$110:$J$182</definedName>
    <definedName name="_xlnm.Print_Area" localSheetId="11">'SO 98-98 - Všeobecný objekt'!$C$4:$J$76,'SO 98-98 - Všeobecný objekt'!$C$82:$J$99,'SO 98-98 - Všeobecný objekt'!$C$105:$J$138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6" l="1"/>
  <c r="J36" i="26"/>
  <c r="AY119" i="1"/>
  <c r="J35" i="26"/>
  <c r="AX119" i="1"/>
  <c r="BI181" i="26"/>
  <c r="BH181" i="26"/>
  <c r="BG181" i="26"/>
  <c r="BF181" i="26"/>
  <c r="T181" i="26"/>
  <c r="R181" i="26"/>
  <c r="P181" i="26"/>
  <c r="BI179" i="26"/>
  <c r="BH179" i="26"/>
  <c r="BG179" i="26"/>
  <c r="BF179" i="26"/>
  <c r="T179" i="26"/>
  <c r="R179" i="26"/>
  <c r="P179" i="26"/>
  <c r="BI176" i="26"/>
  <c r="BH176" i="26"/>
  <c r="BG176" i="26"/>
  <c r="BF176" i="26"/>
  <c r="T176" i="26"/>
  <c r="R176" i="26"/>
  <c r="P176" i="26"/>
  <c r="BI174" i="26"/>
  <c r="BH174" i="26"/>
  <c r="BG174" i="26"/>
  <c r="BF174" i="26"/>
  <c r="T174" i="26"/>
  <c r="R174" i="26"/>
  <c r="P174" i="26"/>
  <c r="BI172" i="26"/>
  <c r="BH172" i="26"/>
  <c r="BG172" i="26"/>
  <c r="BF172" i="26"/>
  <c r="T172" i="26"/>
  <c r="R172" i="26"/>
  <c r="P172" i="26"/>
  <c r="BI170" i="26"/>
  <c r="BH170" i="26"/>
  <c r="BG170" i="26"/>
  <c r="BF170" i="26"/>
  <c r="T170" i="26"/>
  <c r="R170" i="26"/>
  <c r="P170" i="26"/>
  <c r="BI167" i="26"/>
  <c r="BH167" i="26"/>
  <c r="BG167" i="26"/>
  <c r="BF167" i="26"/>
  <c r="T167" i="26"/>
  <c r="R167" i="26"/>
  <c r="P167" i="26"/>
  <c r="BI165" i="26"/>
  <c r="BH165" i="26"/>
  <c r="BG165" i="26"/>
  <c r="BF165" i="26"/>
  <c r="T165" i="26"/>
  <c r="R165" i="26"/>
  <c r="P165" i="26"/>
  <c r="BI163" i="26"/>
  <c r="BH163" i="26"/>
  <c r="BG163" i="26"/>
  <c r="BF163" i="26"/>
  <c r="T163" i="26"/>
  <c r="R163" i="26"/>
  <c r="P163" i="26"/>
  <c r="BI161" i="26"/>
  <c r="BH161" i="26"/>
  <c r="BG161" i="26"/>
  <c r="BF161" i="26"/>
  <c r="T161" i="26"/>
  <c r="R161" i="26"/>
  <c r="P161" i="26"/>
  <c r="BI159" i="26"/>
  <c r="BH159" i="26"/>
  <c r="BG159" i="26"/>
  <c r="BF159" i="26"/>
  <c r="T159" i="26"/>
  <c r="R159" i="26"/>
  <c r="P159" i="26"/>
  <c r="BI157" i="26"/>
  <c r="BH157" i="26"/>
  <c r="BG157" i="26"/>
  <c r="BF157" i="26"/>
  <c r="T157" i="26"/>
  <c r="R157" i="26"/>
  <c r="P157" i="26"/>
  <c r="BI155" i="26"/>
  <c r="BH155" i="26"/>
  <c r="BG155" i="26"/>
  <c r="BF155" i="26"/>
  <c r="T155" i="26"/>
  <c r="R155" i="26"/>
  <c r="P155" i="26"/>
  <c r="BI153" i="26"/>
  <c r="BH153" i="26"/>
  <c r="BG153" i="26"/>
  <c r="BF153" i="26"/>
  <c r="T153" i="26"/>
  <c r="R153" i="26"/>
  <c r="P153" i="26"/>
  <c r="BI149" i="26"/>
  <c r="BH149" i="26"/>
  <c r="BG149" i="26"/>
  <c r="BF149" i="26"/>
  <c r="T149" i="26"/>
  <c r="T148" i="26"/>
  <c r="R149" i="26"/>
  <c r="R148" i="26"/>
  <c r="P149" i="26"/>
  <c r="P148" i="26"/>
  <c r="BI146" i="26"/>
  <c r="BH146" i="26"/>
  <c r="BG146" i="26"/>
  <c r="BF146" i="26"/>
  <c r="T146" i="26"/>
  <c r="R146" i="26"/>
  <c r="P146" i="26"/>
  <c r="BI144" i="26"/>
  <c r="BH144" i="26"/>
  <c r="BG144" i="26"/>
  <c r="BF144" i="26"/>
  <c r="T144" i="26"/>
  <c r="R144" i="26"/>
  <c r="P144" i="26"/>
  <c r="BI142" i="26"/>
  <c r="BH142" i="26"/>
  <c r="BG142" i="26"/>
  <c r="BF142" i="26"/>
  <c r="T142" i="26"/>
  <c r="R142" i="26"/>
  <c r="P142" i="26"/>
  <c r="BI139" i="26"/>
  <c r="BH139" i="26"/>
  <c r="BG139" i="26"/>
  <c r="BF139" i="26"/>
  <c r="T139" i="26"/>
  <c r="R139" i="26"/>
  <c r="P139" i="26"/>
  <c r="BI137" i="26"/>
  <c r="BH137" i="26"/>
  <c r="BG137" i="26"/>
  <c r="BF137" i="26"/>
  <c r="T137" i="26"/>
  <c r="R137" i="26"/>
  <c r="P137" i="26"/>
  <c r="BI135" i="26"/>
  <c r="BH135" i="26"/>
  <c r="BG135" i="26"/>
  <c r="BF135" i="26"/>
  <c r="T135" i="26"/>
  <c r="R135" i="26"/>
  <c r="P135" i="26"/>
  <c r="BI133" i="26"/>
  <c r="BH133" i="26"/>
  <c r="BG133" i="26"/>
  <c r="BF133" i="26"/>
  <c r="T133" i="26"/>
  <c r="R133" i="26"/>
  <c r="P133" i="26"/>
  <c r="BI131" i="26"/>
  <c r="BH131" i="26"/>
  <c r="BG131" i="26"/>
  <c r="BF131" i="26"/>
  <c r="T131" i="26"/>
  <c r="R131" i="26"/>
  <c r="P131" i="26"/>
  <c r="BI129" i="26"/>
  <c r="BH129" i="26"/>
  <c r="BG129" i="26"/>
  <c r="BF129" i="26"/>
  <c r="T129" i="26"/>
  <c r="R129" i="26"/>
  <c r="P129" i="26"/>
  <c r="BI127" i="26"/>
  <c r="BH127" i="26"/>
  <c r="BG127" i="26"/>
  <c r="BF127" i="26"/>
  <c r="T127" i="26"/>
  <c r="R127" i="26"/>
  <c r="P127" i="26"/>
  <c r="BI125" i="26"/>
  <c r="BH125" i="26"/>
  <c r="BG125" i="26"/>
  <c r="BF125" i="26"/>
  <c r="T125" i="26"/>
  <c r="R125" i="26"/>
  <c r="P125" i="26"/>
  <c r="F117" i="26"/>
  <c r="E115" i="26"/>
  <c r="F89" i="26"/>
  <c r="E87" i="26"/>
  <c r="J24" i="26"/>
  <c r="E24" i="26"/>
  <c r="J92" i="26" s="1"/>
  <c r="J23" i="26"/>
  <c r="J21" i="26"/>
  <c r="E21" i="26"/>
  <c r="J91" i="26" s="1"/>
  <c r="J20" i="26"/>
  <c r="J18" i="26"/>
  <c r="E18" i="26"/>
  <c r="F92" i="26" s="1"/>
  <c r="J17" i="26"/>
  <c r="J15" i="26"/>
  <c r="E15" i="26"/>
  <c r="F119" i="26" s="1"/>
  <c r="J14" i="26"/>
  <c r="J12" i="26"/>
  <c r="J89" i="26" s="1"/>
  <c r="E7" i="26"/>
  <c r="E113" i="26"/>
  <c r="J37" i="25"/>
  <c r="J36" i="25"/>
  <c r="AY118" i="1" s="1"/>
  <c r="J35" i="25"/>
  <c r="AX118" i="1"/>
  <c r="BI147" i="25"/>
  <c r="BH147" i="25"/>
  <c r="BG147" i="25"/>
  <c r="BF147" i="25"/>
  <c r="T147" i="25"/>
  <c r="T146" i="25" s="1"/>
  <c r="R147" i="25"/>
  <c r="R146" i="25"/>
  <c r="P147" i="25"/>
  <c r="P146" i="25" s="1"/>
  <c r="BI144" i="25"/>
  <c r="BH144" i="25"/>
  <c r="BG144" i="25"/>
  <c r="BF144" i="25"/>
  <c r="T144" i="25"/>
  <c r="R144" i="25"/>
  <c r="P144" i="25"/>
  <c r="BI142" i="25"/>
  <c r="BH142" i="25"/>
  <c r="BG142" i="25"/>
  <c r="BF142" i="25"/>
  <c r="T142" i="25"/>
  <c r="R142" i="25"/>
  <c r="P142" i="25"/>
  <c r="BI140" i="25"/>
  <c r="BH140" i="25"/>
  <c r="BG140" i="25"/>
  <c r="BF140" i="25"/>
  <c r="T140" i="25"/>
  <c r="R140" i="25"/>
  <c r="P140" i="25"/>
  <c r="BI137" i="25"/>
  <c r="BH137" i="25"/>
  <c r="BG137" i="25"/>
  <c r="BF137" i="25"/>
  <c r="T137" i="25"/>
  <c r="R137" i="25"/>
  <c r="P137" i="25"/>
  <c r="BI135" i="25"/>
  <c r="BH135" i="25"/>
  <c r="BG135" i="25"/>
  <c r="BF135" i="25"/>
  <c r="T135" i="25"/>
  <c r="R135" i="25"/>
  <c r="P135" i="25"/>
  <c r="BI133" i="25"/>
  <c r="BH133" i="25"/>
  <c r="BG133" i="25"/>
  <c r="BF133" i="25"/>
  <c r="T133" i="25"/>
  <c r="R133" i="25"/>
  <c r="P133" i="25"/>
  <c r="BI131" i="25"/>
  <c r="BH131" i="25"/>
  <c r="BG131" i="25"/>
  <c r="BF131" i="25"/>
  <c r="T131" i="25"/>
  <c r="R131" i="25"/>
  <c r="P131" i="25"/>
  <c r="BI129" i="25"/>
  <c r="BH129" i="25"/>
  <c r="BG129" i="25"/>
  <c r="BF129" i="25"/>
  <c r="T129" i="25"/>
  <c r="R129" i="25"/>
  <c r="P129" i="25"/>
  <c r="BI127" i="25"/>
  <c r="BH127" i="25"/>
  <c r="BG127" i="25"/>
  <c r="BF127" i="25"/>
  <c r="T127" i="25"/>
  <c r="R127" i="25"/>
  <c r="P127" i="25"/>
  <c r="BI124" i="25"/>
  <c r="BH124" i="25"/>
  <c r="BG124" i="25"/>
  <c r="BF124" i="25"/>
  <c r="T124" i="25"/>
  <c r="T123" i="25"/>
  <c r="R124" i="25"/>
  <c r="R123" i="25" s="1"/>
  <c r="P124" i="25"/>
  <c r="P123" i="25"/>
  <c r="F115" i="25"/>
  <c r="E113" i="25"/>
  <c r="F89" i="25"/>
  <c r="E87" i="25"/>
  <c r="J24" i="25"/>
  <c r="E24" i="25"/>
  <c r="J118" i="25" s="1"/>
  <c r="J23" i="25"/>
  <c r="J21" i="25"/>
  <c r="E21" i="25"/>
  <c r="J91" i="25" s="1"/>
  <c r="J20" i="25"/>
  <c r="J18" i="25"/>
  <c r="E18" i="25"/>
  <c r="F92" i="25" s="1"/>
  <c r="J17" i="25"/>
  <c r="J15" i="25"/>
  <c r="E15" i="25"/>
  <c r="F91" i="25" s="1"/>
  <c r="J14" i="25"/>
  <c r="J12" i="25"/>
  <c r="J115" i="25" s="1"/>
  <c r="E7" i="25"/>
  <c r="E111" i="25"/>
  <c r="J37" i="24"/>
  <c r="J36" i="24"/>
  <c r="AY117" i="1" s="1"/>
  <c r="J35" i="24"/>
  <c r="AX117" i="1"/>
  <c r="BI249" i="24"/>
  <c r="BH249" i="24"/>
  <c r="BG249" i="24"/>
  <c r="BF249" i="24"/>
  <c r="T249" i="24"/>
  <c r="R249" i="24"/>
  <c r="P249" i="24"/>
  <c r="BI247" i="24"/>
  <c r="BH247" i="24"/>
  <c r="BG247" i="24"/>
  <c r="BF247" i="24"/>
  <c r="T247" i="24"/>
  <c r="R247" i="24"/>
  <c r="P247" i="24"/>
  <c r="BI245" i="24"/>
  <c r="BH245" i="24"/>
  <c r="BG245" i="24"/>
  <c r="BF245" i="24"/>
  <c r="T245" i="24"/>
  <c r="R245" i="24"/>
  <c r="P245" i="24"/>
  <c r="BI243" i="24"/>
  <c r="BH243" i="24"/>
  <c r="BG243" i="24"/>
  <c r="BF243" i="24"/>
  <c r="T243" i="24"/>
  <c r="R243" i="24"/>
  <c r="P243" i="24"/>
  <c r="BI241" i="24"/>
  <c r="BH241" i="24"/>
  <c r="BG241" i="24"/>
  <c r="BF241" i="24"/>
  <c r="T241" i="24"/>
  <c r="R241" i="24"/>
  <c r="P241" i="24"/>
  <c r="BI239" i="24"/>
  <c r="BH239" i="24"/>
  <c r="BG239" i="24"/>
  <c r="BF239" i="24"/>
  <c r="T239" i="24"/>
  <c r="R239" i="24"/>
  <c r="P239" i="24"/>
  <c r="BI237" i="24"/>
  <c r="BH237" i="24"/>
  <c r="BG237" i="24"/>
  <c r="BF237" i="24"/>
  <c r="T237" i="24"/>
  <c r="R237" i="24"/>
  <c r="P237" i="24"/>
  <c r="BI235" i="24"/>
  <c r="BH235" i="24"/>
  <c r="BG235" i="24"/>
  <c r="BF235" i="24"/>
  <c r="T235" i="24"/>
  <c r="R235" i="24"/>
  <c r="P235" i="24"/>
  <c r="BI233" i="24"/>
  <c r="BH233" i="24"/>
  <c r="BG233" i="24"/>
  <c r="BF233" i="24"/>
  <c r="T233" i="24"/>
  <c r="R233" i="24"/>
  <c r="P233" i="24"/>
  <c r="BI231" i="24"/>
  <c r="BH231" i="24"/>
  <c r="BG231" i="24"/>
  <c r="BF231" i="24"/>
  <c r="T231" i="24"/>
  <c r="R231" i="24"/>
  <c r="P231" i="24"/>
  <c r="BI229" i="24"/>
  <c r="BH229" i="24"/>
  <c r="BG229" i="24"/>
  <c r="BF229" i="24"/>
  <c r="T229" i="24"/>
  <c r="R229" i="24"/>
  <c r="P229" i="24"/>
  <c r="BI227" i="24"/>
  <c r="BH227" i="24"/>
  <c r="BG227" i="24"/>
  <c r="BF227" i="24"/>
  <c r="T227" i="24"/>
  <c r="R227" i="24"/>
  <c r="P227" i="24"/>
  <c r="BI225" i="24"/>
  <c r="BH225" i="24"/>
  <c r="BG225" i="24"/>
  <c r="BF225" i="24"/>
  <c r="T225" i="24"/>
  <c r="R225" i="24"/>
  <c r="P225" i="24"/>
  <c r="BI223" i="24"/>
  <c r="BH223" i="24"/>
  <c r="BG223" i="24"/>
  <c r="BF223" i="24"/>
  <c r="T223" i="24"/>
  <c r="R223" i="24"/>
  <c r="P223" i="24"/>
  <c r="BI221" i="24"/>
  <c r="BH221" i="24"/>
  <c r="BG221" i="24"/>
  <c r="BF221" i="24"/>
  <c r="T221" i="24"/>
  <c r="R221" i="24"/>
  <c r="P221" i="24"/>
  <c r="BI219" i="24"/>
  <c r="BH219" i="24"/>
  <c r="BG219" i="24"/>
  <c r="BF219" i="24"/>
  <c r="T219" i="24"/>
  <c r="R219" i="24"/>
  <c r="P219" i="24"/>
  <c r="BI216" i="24"/>
  <c r="BH216" i="24"/>
  <c r="BG216" i="24"/>
  <c r="BF216" i="24"/>
  <c r="T216" i="24"/>
  <c r="T215" i="24" s="1"/>
  <c r="R216" i="24"/>
  <c r="R215" i="24"/>
  <c r="P216" i="24"/>
  <c r="P215" i="24" s="1"/>
  <c r="BI213" i="24"/>
  <c r="BH213" i="24"/>
  <c r="BG213" i="24"/>
  <c r="BF213" i="24"/>
  <c r="T213" i="24"/>
  <c r="R213" i="24"/>
  <c r="P213" i="24"/>
  <c r="BI211" i="24"/>
  <c r="BH211" i="24"/>
  <c r="BG211" i="24"/>
  <c r="BF211" i="24"/>
  <c r="T211" i="24"/>
  <c r="R211" i="24"/>
  <c r="P211" i="24"/>
  <c r="BI209" i="24"/>
  <c r="BH209" i="24"/>
  <c r="BG209" i="24"/>
  <c r="BF209" i="24"/>
  <c r="T209" i="24"/>
  <c r="R209" i="24"/>
  <c r="P209" i="24"/>
  <c r="BI206" i="24"/>
  <c r="BH206" i="24"/>
  <c r="BG206" i="24"/>
  <c r="BF206" i="24"/>
  <c r="T206" i="24"/>
  <c r="R206" i="24"/>
  <c r="P206" i="24"/>
  <c r="BI204" i="24"/>
  <c r="BH204" i="24"/>
  <c r="BG204" i="24"/>
  <c r="BF204" i="24"/>
  <c r="T204" i="24"/>
  <c r="R204" i="24"/>
  <c r="P204" i="24"/>
  <c r="BI202" i="24"/>
  <c r="BH202" i="24"/>
  <c r="BG202" i="24"/>
  <c r="BF202" i="24"/>
  <c r="T202" i="24"/>
  <c r="R202" i="24"/>
  <c r="P202" i="24"/>
  <c r="BI200" i="24"/>
  <c r="BH200" i="24"/>
  <c r="BG200" i="24"/>
  <c r="BF200" i="24"/>
  <c r="T200" i="24"/>
  <c r="R200" i="24"/>
  <c r="P200" i="24"/>
  <c r="BI198" i="24"/>
  <c r="BH198" i="24"/>
  <c r="BG198" i="24"/>
  <c r="BF198" i="24"/>
  <c r="T198" i="24"/>
  <c r="R198" i="24"/>
  <c r="P198" i="24"/>
  <c r="BI196" i="24"/>
  <c r="BH196" i="24"/>
  <c r="BG196" i="24"/>
  <c r="BF196" i="24"/>
  <c r="T196" i="24"/>
  <c r="R196" i="24"/>
  <c r="P196" i="24"/>
  <c r="BI194" i="24"/>
  <c r="BH194" i="24"/>
  <c r="BG194" i="24"/>
  <c r="BF194" i="24"/>
  <c r="T194" i="24"/>
  <c r="R194" i="24"/>
  <c r="P194" i="24"/>
  <c r="BI192" i="24"/>
  <c r="BH192" i="24"/>
  <c r="BG192" i="24"/>
  <c r="BF192" i="24"/>
  <c r="T192" i="24"/>
  <c r="R192" i="24"/>
  <c r="P192" i="24"/>
  <c r="BI190" i="24"/>
  <c r="BH190" i="24"/>
  <c r="BG190" i="24"/>
  <c r="BF190" i="24"/>
  <c r="T190" i="24"/>
  <c r="R190" i="24"/>
  <c r="P190" i="24"/>
  <c r="BI187" i="24"/>
  <c r="BH187" i="24"/>
  <c r="BG187" i="24"/>
  <c r="BF187" i="24"/>
  <c r="T187" i="24"/>
  <c r="R187" i="24"/>
  <c r="P187" i="24"/>
  <c r="BI185" i="24"/>
  <c r="BH185" i="24"/>
  <c r="BG185" i="24"/>
  <c r="BF185" i="24"/>
  <c r="T185" i="24"/>
  <c r="R185" i="24"/>
  <c r="P185" i="24"/>
  <c r="BI183" i="24"/>
  <c r="BH183" i="24"/>
  <c r="BG183" i="24"/>
  <c r="BF183" i="24"/>
  <c r="T183" i="24"/>
  <c r="R183" i="24"/>
  <c r="P183" i="24"/>
  <c r="BI181" i="24"/>
  <c r="BH181" i="24"/>
  <c r="BG181" i="24"/>
  <c r="BF181" i="24"/>
  <c r="T181" i="24"/>
  <c r="R181" i="24"/>
  <c r="P181" i="24"/>
  <c r="BI179" i="24"/>
  <c r="BH179" i="24"/>
  <c r="BG179" i="24"/>
  <c r="BF179" i="24"/>
  <c r="T179" i="24"/>
  <c r="R179" i="24"/>
  <c r="P179" i="24"/>
  <c r="BI177" i="24"/>
  <c r="BH177" i="24"/>
  <c r="BG177" i="24"/>
  <c r="BF177" i="24"/>
  <c r="T177" i="24"/>
  <c r="R177" i="24"/>
  <c r="P177" i="24"/>
  <c r="BI175" i="24"/>
  <c r="BH175" i="24"/>
  <c r="BG175" i="24"/>
  <c r="BF175" i="24"/>
  <c r="T175" i="24"/>
  <c r="R175" i="24"/>
  <c r="P175" i="24"/>
  <c r="BI172" i="24"/>
  <c r="BH172" i="24"/>
  <c r="BG172" i="24"/>
  <c r="BF172" i="24"/>
  <c r="T172" i="24"/>
  <c r="R172" i="24"/>
  <c r="P172" i="24"/>
  <c r="BI170" i="24"/>
  <c r="BH170" i="24"/>
  <c r="BG170" i="24"/>
  <c r="BF170" i="24"/>
  <c r="T170" i="24"/>
  <c r="R170" i="24"/>
  <c r="P170" i="24"/>
  <c r="BI168" i="24"/>
  <c r="BH168" i="24"/>
  <c r="BG168" i="24"/>
  <c r="BF168" i="24"/>
  <c r="T168" i="24"/>
  <c r="R168" i="24"/>
  <c r="P168" i="24"/>
  <c r="BI166" i="24"/>
  <c r="BH166" i="24"/>
  <c r="BG166" i="24"/>
  <c r="BF166" i="24"/>
  <c r="T166" i="24"/>
  <c r="R166" i="24"/>
  <c r="P166" i="24"/>
  <c r="BI164" i="24"/>
  <c r="BH164" i="24"/>
  <c r="BG164" i="24"/>
  <c r="BF164" i="24"/>
  <c r="T164" i="24"/>
  <c r="R164" i="24"/>
  <c r="P164" i="24"/>
  <c r="BI162" i="24"/>
  <c r="BH162" i="24"/>
  <c r="BG162" i="24"/>
  <c r="BF162" i="24"/>
  <c r="T162" i="24"/>
  <c r="R162" i="24"/>
  <c r="P162" i="24"/>
  <c r="BI160" i="24"/>
  <c r="BH160" i="24"/>
  <c r="BG160" i="24"/>
  <c r="BF160" i="24"/>
  <c r="T160" i="24"/>
  <c r="R160" i="24"/>
  <c r="P160" i="24"/>
  <c r="BI157" i="24"/>
  <c r="BH157" i="24"/>
  <c r="BG157" i="24"/>
  <c r="BF157" i="24"/>
  <c r="T157" i="24"/>
  <c r="R157" i="24"/>
  <c r="P157" i="24"/>
  <c r="BI155" i="24"/>
  <c r="BH155" i="24"/>
  <c r="BG155" i="24"/>
  <c r="BF155" i="24"/>
  <c r="T155" i="24"/>
  <c r="R155" i="24"/>
  <c r="P155" i="24"/>
  <c r="BI152" i="24"/>
  <c r="BH152" i="24"/>
  <c r="BG152" i="24"/>
  <c r="BF152" i="24"/>
  <c r="T152" i="24"/>
  <c r="R152" i="24"/>
  <c r="P152" i="24"/>
  <c r="BI150" i="24"/>
  <c r="BH150" i="24"/>
  <c r="BG150" i="24"/>
  <c r="BF150" i="24"/>
  <c r="T150" i="24"/>
  <c r="R150" i="24"/>
  <c r="P150" i="24"/>
  <c r="BI148" i="24"/>
  <c r="BH148" i="24"/>
  <c r="BG148" i="24"/>
  <c r="BF148" i="24"/>
  <c r="T148" i="24"/>
  <c r="R148" i="24"/>
  <c r="P148" i="24"/>
  <c r="BI146" i="24"/>
  <c r="BH146" i="24"/>
  <c r="BG146" i="24"/>
  <c r="BF146" i="24"/>
  <c r="T146" i="24"/>
  <c r="R146" i="24"/>
  <c r="P146" i="24"/>
  <c r="BI144" i="24"/>
  <c r="BH144" i="24"/>
  <c r="BG144" i="24"/>
  <c r="BF144" i="24"/>
  <c r="T144" i="24"/>
  <c r="R144" i="24"/>
  <c r="P144" i="24"/>
  <c r="BI142" i="24"/>
  <c r="BH142" i="24"/>
  <c r="BG142" i="24"/>
  <c r="BF142" i="24"/>
  <c r="T142" i="24"/>
  <c r="R142" i="24"/>
  <c r="P142" i="24"/>
  <c r="BI140" i="24"/>
  <c r="BH140" i="24"/>
  <c r="BG140" i="24"/>
  <c r="BF140" i="24"/>
  <c r="T140" i="24"/>
  <c r="R140" i="24"/>
  <c r="P140" i="24"/>
  <c r="BI138" i="24"/>
  <c r="BH138" i="24"/>
  <c r="BG138" i="24"/>
  <c r="BF138" i="24"/>
  <c r="T138" i="24"/>
  <c r="R138" i="24"/>
  <c r="P138" i="24"/>
  <c r="BI136" i="24"/>
  <c r="BH136" i="24"/>
  <c r="BG136" i="24"/>
  <c r="BF136" i="24"/>
  <c r="T136" i="24"/>
  <c r="R136" i="24"/>
  <c r="P136" i="24"/>
  <c r="BI134" i="24"/>
  <c r="BH134" i="24"/>
  <c r="BG134" i="24"/>
  <c r="BF134" i="24"/>
  <c r="T134" i="24"/>
  <c r="R134" i="24"/>
  <c r="P134" i="24"/>
  <c r="BI132" i="24"/>
  <c r="BH132" i="24"/>
  <c r="BG132" i="24"/>
  <c r="BF132" i="24"/>
  <c r="T132" i="24"/>
  <c r="R132" i="24"/>
  <c r="P132" i="24"/>
  <c r="BI130" i="24"/>
  <c r="BH130" i="24"/>
  <c r="BG130" i="24"/>
  <c r="BF130" i="24"/>
  <c r="T130" i="24"/>
  <c r="R130" i="24"/>
  <c r="P130" i="24"/>
  <c r="BI128" i="24"/>
  <c r="BH128" i="24"/>
  <c r="BG128" i="24"/>
  <c r="BF128" i="24"/>
  <c r="T128" i="24"/>
  <c r="R128" i="24"/>
  <c r="P128" i="24"/>
  <c r="F119" i="24"/>
  <c r="E117" i="24"/>
  <c r="F89" i="24"/>
  <c r="E87" i="24"/>
  <c r="J24" i="24"/>
  <c r="E24" i="24"/>
  <c r="J122" i="24"/>
  <c r="J23" i="24"/>
  <c r="J21" i="24"/>
  <c r="E21" i="24"/>
  <c r="J91" i="24"/>
  <c r="J20" i="24"/>
  <c r="J18" i="24"/>
  <c r="E18" i="24"/>
  <c r="F122" i="24"/>
  <c r="J17" i="24"/>
  <c r="J15" i="24"/>
  <c r="E15" i="24"/>
  <c r="F91" i="24"/>
  <c r="J14" i="24"/>
  <c r="J12" i="24"/>
  <c r="J119" i="24" s="1"/>
  <c r="E7" i="24"/>
  <c r="E115" i="24" s="1"/>
  <c r="J37" i="23"/>
  <c r="J36" i="23"/>
  <c r="AY116" i="1"/>
  <c r="J35" i="23"/>
  <c r="AX116" i="1" s="1"/>
  <c r="BI179" i="23"/>
  <c r="BH179" i="23"/>
  <c r="BG179" i="23"/>
  <c r="BF179" i="23"/>
  <c r="T179" i="23"/>
  <c r="T178" i="23"/>
  <c r="R179" i="23"/>
  <c r="R178" i="23" s="1"/>
  <c r="P179" i="23"/>
  <c r="P178" i="23"/>
  <c r="BI176" i="23"/>
  <c r="BH176" i="23"/>
  <c r="BG176" i="23"/>
  <c r="BF176" i="23"/>
  <c r="T176" i="23"/>
  <c r="R176" i="23"/>
  <c r="P176" i="23"/>
  <c r="BI174" i="23"/>
  <c r="BH174" i="23"/>
  <c r="BG174" i="23"/>
  <c r="BF174" i="23"/>
  <c r="T174" i="23"/>
  <c r="R174" i="23"/>
  <c r="P174" i="23"/>
  <c r="BI172" i="23"/>
  <c r="BH172" i="23"/>
  <c r="BG172" i="23"/>
  <c r="BF172" i="23"/>
  <c r="T172" i="23"/>
  <c r="R172" i="23"/>
  <c r="P172" i="23"/>
  <c r="BI169" i="23"/>
  <c r="BH169" i="23"/>
  <c r="BG169" i="23"/>
  <c r="BF169" i="23"/>
  <c r="T169" i="23"/>
  <c r="R169" i="23"/>
  <c r="P169" i="23"/>
  <c r="BI167" i="23"/>
  <c r="BH167" i="23"/>
  <c r="BG167" i="23"/>
  <c r="BF167" i="23"/>
  <c r="T167" i="23"/>
  <c r="R167" i="23"/>
  <c r="P167" i="23"/>
  <c r="BI165" i="23"/>
  <c r="BH165" i="23"/>
  <c r="BG165" i="23"/>
  <c r="BF165" i="23"/>
  <c r="T165" i="23"/>
  <c r="R165" i="23"/>
  <c r="P165" i="23"/>
  <c r="BI163" i="23"/>
  <c r="BH163" i="23"/>
  <c r="BG163" i="23"/>
  <c r="BF163" i="23"/>
  <c r="T163" i="23"/>
  <c r="R163" i="23"/>
  <c r="P163" i="23"/>
  <c r="BI161" i="23"/>
  <c r="BH161" i="23"/>
  <c r="BG161" i="23"/>
  <c r="BF161" i="23"/>
  <c r="T161" i="23"/>
  <c r="R161" i="23"/>
  <c r="P161" i="23"/>
  <c r="BI159" i="23"/>
  <c r="BH159" i="23"/>
  <c r="BG159" i="23"/>
  <c r="BF159" i="23"/>
  <c r="T159" i="23"/>
  <c r="R159" i="23"/>
  <c r="P159" i="23"/>
  <c r="BI157" i="23"/>
  <c r="BH157" i="23"/>
  <c r="BG157" i="23"/>
  <c r="BF157" i="23"/>
  <c r="T157" i="23"/>
  <c r="R157" i="23"/>
  <c r="P157" i="23"/>
  <c r="BI155" i="23"/>
  <c r="BH155" i="23"/>
  <c r="BG155" i="23"/>
  <c r="BF155" i="23"/>
  <c r="T155" i="23"/>
  <c r="R155" i="23"/>
  <c r="P155" i="23"/>
  <c r="BI153" i="23"/>
  <c r="BH153" i="23"/>
  <c r="BG153" i="23"/>
  <c r="BF153" i="23"/>
  <c r="T153" i="23"/>
  <c r="R153" i="23"/>
  <c r="P153" i="23"/>
  <c r="BI150" i="23"/>
  <c r="BH150" i="23"/>
  <c r="BG150" i="23"/>
  <c r="BF150" i="23"/>
  <c r="T150" i="23"/>
  <c r="R150" i="23"/>
  <c r="P150" i="23"/>
  <c r="BI148" i="23"/>
  <c r="BH148" i="23"/>
  <c r="BG148" i="23"/>
  <c r="BF148" i="23"/>
  <c r="T148" i="23"/>
  <c r="R148" i="23"/>
  <c r="P148" i="23"/>
  <c r="BI146" i="23"/>
  <c r="BH146" i="23"/>
  <c r="BG146" i="23"/>
  <c r="BF146" i="23"/>
  <c r="T146" i="23"/>
  <c r="R146" i="23"/>
  <c r="P146" i="23"/>
  <c r="BI144" i="23"/>
  <c r="BH144" i="23"/>
  <c r="BG144" i="23"/>
  <c r="BF144" i="23"/>
  <c r="T144" i="23"/>
  <c r="R144" i="23"/>
  <c r="P144" i="23"/>
  <c r="BI142" i="23"/>
  <c r="BH142" i="23"/>
  <c r="BG142" i="23"/>
  <c r="BF142" i="23"/>
  <c r="T142" i="23"/>
  <c r="R142" i="23"/>
  <c r="P142" i="23"/>
  <c r="BI139" i="23"/>
  <c r="BH139" i="23"/>
  <c r="BG139" i="23"/>
  <c r="BF139" i="23"/>
  <c r="T139" i="23"/>
  <c r="R139" i="23"/>
  <c r="P139" i="23"/>
  <c r="BI137" i="23"/>
  <c r="BH137" i="23"/>
  <c r="BG137" i="23"/>
  <c r="BF137" i="23"/>
  <c r="T137" i="23"/>
  <c r="R137" i="23"/>
  <c r="P137" i="23"/>
  <c r="BI135" i="23"/>
  <c r="BH135" i="23"/>
  <c r="BG135" i="23"/>
  <c r="BF135" i="23"/>
  <c r="T135" i="23"/>
  <c r="R135" i="23"/>
  <c r="P135" i="23"/>
  <c r="BI133" i="23"/>
  <c r="BH133" i="23"/>
  <c r="BG133" i="23"/>
  <c r="BF133" i="23"/>
  <c r="T133" i="23"/>
  <c r="R133" i="23"/>
  <c r="P133" i="23"/>
  <c r="BI131" i="23"/>
  <c r="BH131" i="23"/>
  <c r="BG131" i="23"/>
  <c r="BF131" i="23"/>
  <c r="T131" i="23"/>
  <c r="R131" i="23"/>
  <c r="P131" i="23"/>
  <c r="BI129" i="23"/>
  <c r="BH129" i="23"/>
  <c r="BG129" i="23"/>
  <c r="BF129" i="23"/>
  <c r="T129" i="23"/>
  <c r="R129" i="23"/>
  <c r="P129" i="23"/>
  <c r="BI127" i="23"/>
  <c r="BH127" i="23"/>
  <c r="BG127" i="23"/>
  <c r="BF127" i="23"/>
  <c r="T127" i="23"/>
  <c r="R127" i="23"/>
  <c r="P127" i="23"/>
  <c r="BI125" i="23"/>
  <c r="BH125" i="23"/>
  <c r="BG125" i="23"/>
  <c r="BF125" i="23"/>
  <c r="T125" i="23"/>
  <c r="R125" i="23"/>
  <c r="P125" i="23"/>
  <c r="F116" i="23"/>
  <c r="E114" i="23"/>
  <c r="F89" i="23"/>
  <c r="E87" i="23"/>
  <c r="J24" i="23"/>
  <c r="E24" i="23"/>
  <c r="J119" i="23" s="1"/>
  <c r="J23" i="23"/>
  <c r="J21" i="23"/>
  <c r="E21" i="23"/>
  <c r="J91" i="23" s="1"/>
  <c r="J20" i="23"/>
  <c r="J18" i="23"/>
  <c r="E18" i="23"/>
  <c r="F119" i="23" s="1"/>
  <c r="J17" i="23"/>
  <c r="J15" i="23"/>
  <c r="E15" i="23"/>
  <c r="F91" i="23" s="1"/>
  <c r="J14" i="23"/>
  <c r="J12" i="23"/>
  <c r="J89" i="23" s="1"/>
  <c r="E7" i="23"/>
  <c r="E112" i="23"/>
  <c r="J37" i="22"/>
  <c r="J36" i="22"/>
  <c r="AY115" i="1" s="1"/>
  <c r="J35" i="22"/>
  <c r="AX115" i="1"/>
  <c r="BI201" i="22"/>
  <c r="BH201" i="22"/>
  <c r="BG201" i="22"/>
  <c r="BF201" i="22"/>
  <c r="T201" i="22"/>
  <c r="R201" i="22"/>
  <c r="P201" i="22"/>
  <c r="BI199" i="22"/>
  <c r="BH199" i="22"/>
  <c r="BG199" i="22"/>
  <c r="BF199" i="22"/>
  <c r="T199" i="22"/>
  <c r="R199" i="22"/>
  <c r="P199" i="22"/>
  <c r="BI197" i="22"/>
  <c r="BH197" i="22"/>
  <c r="BG197" i="22"/>
  <c r="BF197" i="22"/>
  <c r="T197" i="22"/>
  <c r="R197" i="22"/>
  <c r="P197" i="22"/>
  <c r="BI195" i="22"/>
  <c r="BH195" i="22"/>
  <c r="BG195" i="22"/>
  <c r="BF195" i="22"/>
  <c r="T195" i="22"/>
  <c r="R195" i="22"/>
  <c r="P195" i="22"/>
  <c r="BI193" i="22"/>
  <c r="BH193" i="22"/>
  <c r="BG193" i="22"/>
  <c r="BF193" i="22"/>
  <c r="T193" i="22"/>
  <c r="R193" i="22"/>
  <c r="P193" i="22"/>
  <c r="BI189" i="22"/>
  <c r="BH189" i="22"/>
  <c r="BG189" i="22"/>
  <c r="BF189" i="22"/>
  <c r="T189" i="22"/>
  <c r="T188" i="22" s="1"/>
  <c r="R189" i="22"/>
  <c r="R188" i="22"/>
  <c r="P189" i="22"/>
  <c r="P188" i="22" s="1"/>
  <c r="BI186" i="22"/>
  <c r="BH186" i="22"/>
  <c r="BG186" i="22"/>
  <c r="BF186" i="22"/>
  <c r="T186" i="22"/>
  <c r="R186" i="22"/>
  <c r="P186" i="22"/>
  <c r="BI184" i="22"/>
  <c r="BH184" i="22"/>
  <c r="BG184" i="22"/>
  <c r="BF184" i="22"/>
  <c r="T184" i="22"/>
  <c r="R184" i="22"/>
  <c r="P184" i="22"/>
  <c r="BI182" i="22"/>
  <c r="BH182" i="22"/>
  <c r="BG182" i="22"/>
  <c r="BF182" i="22"/>
  <c r="T182" i="22"/>
  <c r="R182" i="22"/>
  <c r="P182" i="22"/>
  <c r="BI179" i="22"/>
  <c r="BH179" i="22"/>
  <c r="BG179" i="22"/>
  <c r="BF179" i="22"/>
  <c r="T179" i="22"/>
  <c r="R179" i="22"/>
  <c r="P179" i="22"/>
  <c r="BI177" i="22"/>
  <c r="BH177" i="22"/>
  <c r="BG177" i="22"/>
  <c r="BF177" i="22"/>
  <c r="T177" i="22"/>
  <c r="R177" i="22"/>
  <c r="P177" i="22"/>
  <c r="BI175" i="22"/>
  <c r="BH175" i="22"/>
  <c r="BG175" i="22"/>
  <c r="BF175" i="22"/>
  <c r="T175" i="22"/>
  <c r="R175" i="22"/>
  <c r="P175" i="22"/>
  <c r="BI173" i="22"/>
  <c r="BH173" i="22"/>
  <c r="BG173" i="22"/>
  <c r="BF173" i="22"/>
  <c r="T173" i="22"/>
  <c r="R173" i="22"/>
  <c r="P173" i="22"/>
  <c r="BI170" i="22"/>
  <c r="BH170" i="22"/>
  <c r="BG170" i="22"/>
  <c r="BF170" i="22"/>
  <c r="T170" i="22"/>
  <c r="R170" i="22"/>
  <c r="P170" i="22"/>
  <c r="BI168" i="22"/>
  <c r="BH168" i="22"/>
  <c r="BG168" i="22"/>
  <c r="BF168" i="22"/>
  <c r="T168" i="22"/>
  <c r="R168" i="22"/>
  <c r="P168" i="22"/>
  <c r="BI166" i="22"/>
  <c r="BH166" i="22"/>
  <c r="BG166" i="22"/>
  <c r="BF166" i="22"/>
  <c r="T166" i="22"/>
  <c r="R166" i="22"/>
  <c r="P166" i="22"/>
  <c r="BI163" i="22"/>
  <c r="BH163" i="22"/>
  <c r="BG163" i="22"/>
  <c r="BF163" i="22"/>
  <c r="T163" i="22"/>
  <c r="R163" i="22"/>
  <c r="P163" i="22"/>
  <c r="BI161" i="22"/>
  <c r="BH161" i="22"/>
  <c r="BG161" i="22"/>
  <c r="BF161" i="22"/>
  <c r="T161" i="22"/>
  <c r="R161" i="22"/>
  <c r="P161" i="22"/>
  <c r="BI159" i="22"/>
  <c r="BH159" i="22"/>
  <c r="BG159" i="22"/>
  <c r="BF159" i="22"/>
  <c r="T159" i="22"/>
  <c r="R159" i="22"/>
  <c r="P159" i="22"/>
  <c r="BI157" i="22"/>
  <c r="BH157" i="22"/>
  <c r="BG157" i="22"/>
  <c r="BF157" i="22"/>
  <c r="T157" i="22"/>
  <c r="R157" i="22"/>
  <c r="P157" i="22"/>
  <c r="BI155" i="22"/>
  <c r="BH155" i="22"/>
  <c r="BG155" i="22"/>
  <c r="BF155" i="22"/>
  <c r="T155" i="22"/>
  <c r="R155" i="22"/>
  <c r="P155" i="22"/>
  <c r="BI153" i="22"/>
  <c r="BH153" i="22"/>
  <c r="BG153" i="22"/>
  <c r="BF153" i="22"/>
  <c r="T153" i="22"/>
  <c r="R153" i="22"/>
  <c r="P153" i="22"/>
  <c r="BI151" i="22"/>
  <c r="BH151" i="22"/>
  <c r="BG151" i="22"/>
  <c r="BF151" i="22"/>
  <c r="T151" i="22"/>
  <c r="R151" i="22"/>
  <c r="P151" i="22"/>
  <c r="BI149" i="22"/>
  <c r="BH149" i="22"/>
  <c r="BG149" i="22"/>
  <c r="BF149" i="22"/>
  <c r="T149" i="22"/>
  <c r="R149" i="22"/>
  <c r="P149" i="22"/>
  <c r="BI147" i="22"/>
  <c r="BH147" i="22"/>
  <c r="BG147" i="22"/>
  <c r="BF147" i="22"/>
  <c r="T147" i="22"/>
  <c r="R147" i="22"/>
  <c r="P147" i="22"/>
  <c r="BI145" i="22"/>
  <c r="BH145" i="22"/>
  <c r="BG145" i="22"/>
  <c r="BF145" i="22"/>
  <c r="T145" i="22"/>
  <c r="R145" i="22"/>
  <c r="P145" i="22"/>
  <c r="BI142" i="22"/>
  <c r="BH142" i="22"/>
  <c r="BG142" i="22"/>
  <c r="BF142" i="22"/>
  <c r="T142" i="22"/>
  <c r="R142" i="22"/>
  <c r="P142" i="22"/>
  <c r="BI140" i="22"/>
  <c r="BH140" i="22"/>
  <c r="BG140" i="22"/>
  <c r="BF140" i="22"/>
  <c r="T140" i="22"/>
  <c r="R140" i="22"/>
  <c r="P140" i="22"/>
  <c r="BI138" i="22"/>
  <c r="BH138" i="22"/>
  <c r="BG138" i="22"/>
  <c r="BF138" i="22"/>
  <c r="T138" i="22"/>
  <c r="R138" i="22"/>
  <c r="P138" i="22"/>
  <c r="BI136" i="22"/>
  <c r="BH136" i="22"/>
  <c r="BG136" i="22"/>
  <c r="BF136" i="22"/>
  <c r="T136" i="22"/>
  <c r="R136" i="22"/>
  <c r="P136" i="22"/>
  <c r="BI134" i="22"/>
  <c r="BH134" i="22"/>
  <c r="BG134" i="22"/>
  <c r="BF134" i="22"/>
  <c r="T134" i="22"/>
  <c r="R134" i="22"/>
  <c r="P134" i="22"/>
  <c r="BI132" i="22"/>
  <c r="BH132" i="22"/>
  <c r="BG132" i="22"/>
  <c r="BF132" i="22"/>
  <c r="T132" i="22"/>
  <c r="R132" i="22"/>
  <c r="P132" i="22"/>
  <c r="BI130" i="22"/>
  <c r="BH130" i="22"/>
  <c r="BG130" i="22"/>
  <c r="BF130" i="22"/>
  <c r="T130" i="22"/>
  <c r="R130" i="22"/>
  <c r="P130" i="22"/>
  <c r="BI128" i="22"/>
  <c r="BH128" i="22"/>
  <c r="BG128" i="22"/>
  <c r="BF128" i="22"/>
  <c r="T128" i="22"/>
  <c r="R128" i="22"/>
  <c r="P128" i="22"/>
  <c r="F119" i="22"/>
  <c r="E117" i="22"/>
  <c r="F89" i="22"/>
  <c r="E87" i="22"/>
  <c r="J24" i="22"/>
  <c r="E24" i="22"/>
  <c r="J122" i="22"/>
  <c r="J23" i="22"/>
  <c r="J21" i="22"/>
  <c r="E21" i="22"/>
  <c r="J91" i="22"/>
  <c r="J20" i="22"/>
  <c r="J18" i="22"/>
  <c r="E18" i="22"/>
  <c r="F92" i="22"/>
  <c r="J17" i="22"/>
  <c r="J15" i="22"/>
  <c r="E15" i="22"/>
  <c r="F121" i="22"/>
  <c r="J14" i="22"/>
  <c r="J12" i="22"/>
  <c r="J89" i="22" s="1"/>
  <c r="E7" i="22"/>
  <c r="E115" i="22" s="1"/>
  <c r="J37" i="21"/>
  <c r="J36" i="21"/>
  <c r="AY114" i="1"/>
  <c r="J35" i="21"/>
  <c r="AX114" i="1"/>
  <c r="BI149" i="21"/>
  <c r="BH149" i="21"/>
  <c r="BG149" i="21"/>
  <c r="BF149" i="21"/>
  <c r="T149" i="21"/>
  <c r="T148" i="21"/>
  <c r="R149" i="21"/>
  <c r="R148" i="21" s="1"/>
  <c r="P149" i="21"/>
  <c r="P148" i="21"/>
  <c r="BI146" i="21"/>
  <c r="BH146" i="21"/>
  <c r="BG146" i="21"/>
  <c r="BF146" i="21"/>
  <c r="T146" i="21"/>
  <c r="R146" i="21"/>
  <c r="P146" i="21"/>
  <c r="BI144" i="21"/>
  <c r="BH144" i="21"/>
  <c r="BG144" i="21"/>
  <c r="BF144" i="21"/>
  <c r="T144" i="21"/>
  <c r="R144" i="21"/>
  <c r="P144" i="21"/>
  <c r="BI142" i="21"/>
  <c r="BH142" i="21"/>
  <c r="BG142" i="21"/>
  <c r="BF142" i="21"/>
  <c r="T142" i="21"/>
  <c r="R142" i="21"/>
  <c r="P142" i="21"/>
  <c r="BI139" i="21"/>
  <c r="BH139" i="21"/>
  <c r="BG139" i="21"/>
  <c r="BF139" i="21"/>
  <c r="T139" i="21"/>
  <c r="R139" i="21"/>
  <c r="P139" i="21"/>
  <c r="BI137" i="21"/>
  <c r="BH137" i="21"/>
  <c r="BG137" i="21"/>
  <c r="BF137" i="21"/>
  <c r="T137" i="21"/>
  <c r="R137" i="21"/>
  <c r="P137" i="21"/>
  <c r="BI135" i="21"/>
  <c r="BH135" i="21"/>
  <c r="BG135" i="21"/>
  <c r="BF135" i="21"/>
  <c r="T135" i="21"/>
  <c r="R135" i="21"/>
  <c r="P135" i="21"/>
  <c r="BI133" i="21"/>
  <c r="BH133" i="21"/>
  <c r="BG133" i="21"/>
  <c r="BF133" i="21"/>
  <c r="T133" i="21"/>
  <c r="R133" i="21"/>
  <c r="P133" i="21"/>
  <c r="BI131" i="21"/>
  <c r="BH131" i="21"/>
  <c r="BG131" i="21"/>
  <c r="BF131" i="21"/>
  <c r="T131" i="21"/>
  <c r="R131" i="21"/>
  <c r="P131" i="21"/>
  <c r="BI129" i="21"/>
  <c r="BH129" i="21"/>
  <c r="BG129" i="21"/>
  <c r="BF129" i="21"/>
  <c r="T129" i="21"/>
  <c r="R129" i="21"/>
  <c r="P129" i="21"/>
  <c r="BI127" i="21"/>
  <c r="BH127" i="21"/>
  <c r="BG127" i="21"/>
  <c r="BF127" i="21"/>
  <c r="T127" i="21"/>
  <c r="R127" i="21"/>
  <c r="P127" i="21"/>
  <c r="BI124" i="21"/>
  <c r="BH124" i="21"/>
  <c r="BG124" i="21"/>
  <c r="BF124" i="21"/>
  <c r="T124" i="21"/>
  <c r="T123" i="21"/>
  <c r="R124" i="21"/>
  <c r="R123" i="21" s="1"/>
  <c r="P124" i="21"/>
  <c r="P123" i="21"/>
  <c r="F115" i="21"/>
  <c r="E113" i="21"/>
  <c r="F89" i="21"/>
  <c r="E87" i="21"/>
  <c r="J24" i="21"/>
  <c r="E24" i="21"/>
  <c r="J92" i="21"/>
  <c r="J23" i="21"/>
  <c r="J21" i="21"/>
  <c r="E21" i="21"/>
  <c r="J91" i="21"/>
  <c r="J20" i="21"/>
  <c r="J18" i="21"/>
  <c r="E18" i="21"/>
  <c r="F118" i="21"/>
  <c r="J17" i="21"/>
  <c r="J15" i="21"/>
  <c r="E15" i="21"/>
  <c r="F117" i="21"/>
  <c r="J14" i="21"/>
  <c r="J12" i="21"/>
  <c r="J115" i="21" s="1"/>
  <c r="E7" i="21"/>
  <c r="E85" i="21"/>
  <c r="J37" i="20"/>
  <c r="J36" i="20"/>
  <c r="AY113" i="1"/>
  <c r="J35" i="20"/>
  <c r="AX113" i="1" s="1"/>
  <c r="BI191" i="20"/>
  <c r="BH191" i="20"/>
  <c r="BG191" i="20"/>
  <c r="BF191" i="20"/>
  <c r="T191" i="20"/>
  <c r="R191" i="20"/>
  <c r="P191" i="20"/>
  <c r="BI189" i="20"/>
  <c r="BH189" i="20"/>
  <c r="BG189" i="20"/>
  <c r="BF189" i="20"/>
  <c r="T189" i="20"/>
  <c r="R189" i="20"/>
  <c r="P189" i="20"/>
  <c r="BI187" i="20"/>
  <c r="BH187" i="20"/>
  <c r="BG187" i="20"/>
  <c r="BF187" i="20"/>
  <c r="T187" i="20"/>
  <c r="R187" i="20"/>
  <c r="P187" i="20"/>
  <c r="BI184" i="20"/>
  <c r="BH184" i="20"/>
  <c r="BG184" i="20"/>
  <c r="BF184" i="20"/>
  <c r="T184" i="20"/>
  <c r="T183" i="20"/>
  <c r="R184" i="20"/>
  <c r="R183" i="20" s="1"/>
  <c r="P184" i="20"/>
  <c r="P183" i="20"/>
  <c r="BI181" i="20"/>
  <c r="BH181" i="20"/>
  <c r="BG181" i="20"/>
  <c r="BF181" i="20"/>
  <c r="T181" i="20"/>
  <c r="R181" i="20"/>
  <c r="P181" i="20"/>
  <c r="BI179" i="20"/>
  <c r="BH179" i="20"/>
  <c r="BG179" i="20"/>
  <c r="BF179" i="20"/>
  <c r="T179" i="20"/>
  <c r="R179" i="20"/>
  <c r="P179" i="20"/>
  <c r="BI177" i="20"/>
  <c r="BH177" i="20"/>
  <c r="BG177" i="20"/>
  <c r="BF177" i="20"/>
  <c r="T177" i="20"/>
  <c r="R177" i="20"/>
  <c r="P177" i="20"/>
  <c r="BI174" i="20"/>
  <c r="BH174" i="20"/>
  <c r="BG174" i="20"/>
  <c r="BF174" i="20"/>
  <c r="T174" i="20"/>
  <c r="R174" i="20"/>
  <c r="P174" i="20"/>
  <c r="BI172" i="20"/>
  <c r="BH172" i="20"/>
  <c r="BG172" i="20"/>
  <c r="BF172" i="20"/>
  <c r="T172" i="20"/>
  <c r="R172" i="20"/>
  <c r="P172" i="20"/>
  <c r="BI170" i="20"/>
  <c r="BH170" i="20"/>
  <c r="BG170" i="20"/>
  <c r="BF170" i="20"/>
  <c r="T170" i="20"/>
  <c r="R170" i="20"/>
  <c r="P170" i="20"/>
  <c r="BI168" i="20"/>
  <c r="BH168" i="20"/>
  <c r="BG168" i="20"/>
  <c r="BF168" i="20"/>
  <c r="T168" i="20"/>
  <c r="R168" i="20"/>
  <c r="P168" i="20"/>
  <c r="BI166" i="20"/>
  <c r="BH166" i="20"/>
  <c r="BG166" i="20"/>
  <c r="BF166" i="20"/>
  <c r="T166" i="20"/>
  <c r="R166" i="20"/>
  <c r="P166" i="20"/>
  <c r="BI164" i="20"/>
  <c r="BH164" i="20"/>
  <c r="BG164" i="20"/>
  <c r="BF164" i="20"/>
  <c r="T164" i="20"/>
  <c r="R164" i="20"/>
  <c r="P164" i="20"/>
  <c r="BI162" i="20"/>
  <c r="BH162" i="20"/>
  <c r="BG162" i="20"/>
  <c r="BF162" i="20"/>
  <c r="T162" i="20"/>
  <c r="R162" i="20"/>
  <c r="P162" i="20"/>
  <c r="BI160" i="20"/>
  <c r="BH160" i="20"/>
  <c r="BG160" i="20"/>
  <c r="BF160" i="20"/>
  <c r="T160" i="20"/>
  <c r="R160" i="20"/>
  <c r="P160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3" i="20"/>
  <c r="BH153" i="20"/>
  <c r="BG153" i="20"/>
  <c r="BF153" i="20"/>
  <c r="T153" i="20"/>
  <c r="R153" i="20"/>
  <c r="P153" i="20"/>
  <c r="BI150" i="20"/>
  <c r="BH150" i="20"/>
  <c r="BG150" i="20"/>
  <c r="BF150" i="20"/>
  <c r="T150" i="20"/>
  <c r="R150" i="20"/>
  <c r="P150" i="20"/>
  <c r="BI148" i="20"/>
  <c r="BH148" i="20"/>
  <c r="BG148" i="20"/>
  <c r="BF148" i="20"/>
  <c r="T148" i="20"/>
  <c r="R148" i="20"/>
  <c r="P148" i="20"/>
  <c r="BI146" i="20"/>
  <c r="BH146" i="20"/>
  <c r="BG146" i="20"/>
  <c r="BF146" i="20"/>
  <c r="T146" i="20"/>
  <c r="R146" i="20"/>
  <c r="P146" i="20"/>
  <c r="BI144" i="20"/>
  <c r="BH144" i="20"/>
  <c r="BG144" i="20"/>
  <c r="BF144" i="20"/>
  <c r="T144" i="20"/>
  <c r="R144" i="20"/>
  <c r="P144" i="20"/>
  <c r="BI141" i="20"/>
  <c r="BH141" i="20"/>
  <c r="BG141" i="20"/>
  <c r="BF141" i="20"/>
  <c r="T141" i="20"/>
  <c r="R141" i="20"/>
  <c r="P141" i="20"/>
  <c r="BI139" i="20"/>
  <c r="BH139" i="20"/>
  <c r="BG139" i="20"/>
  <c r="BF139" i="20"/>
  <c r="T139" i="20"/>
  <c r="R139" i="20"/>
  <c r="P139" i="20"/>
  <c r="BI137" i="20"/>
  <c r="BH137" i="20"/>
  <c r="BG137" i="20"/>
  <c r="BF137" i="20"/>
  <c r="T137" i="20"/>
  <c r="R137" i="20"/>
  <c r="P137" i="20"/>
  <c r="BI135" i="20"/>
  <c r="BH135" i="20"/>
  <c r="BG135" i="20"/>
  <c r="BF135" i="20"/>
  <c r="T135" i="20"/>
  <c r="R135" i="20"/>
  <c r="P135" i="20"/>
  <c r="BI133" i="20"/>
  <c r="BH133" i="20"/>
  <c r="BG133" i="20"/>
  <c r="BF133" i="20"/>
  <c r="T133" i="20"/>
  <c r="R133" i="20"/>
  <c r="P133" i="20"/>
  <c r="BI131" i="20"/>
  <c r="BH131" i="20"/>
  <c r="BG131" i="20"/>
  <c r="BF131" i="20"/>
  <c r="T131" i="20"/>
  <c r="R131" i="20"/>
  <c r="P131" i="20"/>
  <c r="BI129" i="20"/>
  <c r="BH129" i="20"/>
  <c r="BG129" i="20"/>
  <c r="BF129" i="20"/>
  <c r="T129" i="20"/>
  <c r="R129" i="20"/>
  <c r="P129" i="20"/>
  <c r="BI127" i="20"/>
  <c r="BH127" i="20"/>
  <c r="BG127" i="20"/>
  <c r="BF127" i="20"/>
  <c r="T127" i="20"/>
  <c r="R127" i="20"/>
  <c r="P127" i="20"/>
  <c r="F118" i="20"/>
  <c r="E116" i="20"/>
  <c r="F89" i="20"/>
  <c r="E87" i="20"/>
  <c r="J24" i="20"/>
  <c r="E24" i="20"/>
  <c r="J121" i="20" s="1"/>
  <c r="J23" i="20"/>
  <c r="J21" i="20"/>
  <c r="E21" i="20"/>
  <c r="J120" i="20" s="1"/>
  <c r="J20" i="20"/>
  <c r="J18" i="20"/>
  <c r="E18" i="20"/>
  <c r="F121" i="20" s="1"/>
  <c r="J17" i="20"/>
  <c r="J15" i="20"/>
  <c r="E15" i="20"/>
  <c r="F120" i="20" s="1"/>
  <c r="J14" i="20"/>
  <c r="J12" i="20"/>
  <c r="J89" i="20" s="1"/>
  <c r="E7" i="20"/>
  <c r="E85" i="20"/>
  <c r="J37" i="19"/>
  <c r="J36" i="19"/>
  <c r="AY112" i="1" s="1"/>
  <c r="J35" i="19"/>
  <c r="AX112" i="1"/>
  <c r="BI161" i="19"/>
  <c r="BH161" i="19"/>
  <c r="BG161" i="19"/>
  <c r="BF161" i="19"/>
  <c r="T161" i="19"/>
  <c r="T160" i="19" s="1"/>
  <c r="R161" i="19"/>
  <c r="R160" i="19"/>
  <c r="P161" i="19"/>
  <c r="P160" i="19" s="1"/>
  <c r="BI158" i="19"/>
  <c r="BH158" i="19"/>
  <c r="BG158" i="19"/>
  <c r="BF158" i="19"/>
  <c r="T158" i="19"/>
  <c r="R158" i="19"/>
  <c r="P158" i="19"/>
  <c r="BI156" i="19"/>
  <c r="BH156" i="19"/>
  <c r="BG156" i="19"/>
  <c r="BF156" i="19"/>
  <c r="T156" i="19"/>
  <c r="R156" i="19"/>
  <c r="P156" i="19"/>
  <c r="BI154" i="19"/>
  <c r="BH154" i="19"/>
  <c r="BG154" i="19"/>
  <c r="BF154" i="19"/>
  <c r="T154" i="19"/>
  <c r="R154" i="19"/>
  <c r="P154" i="19"/>
  <c r="BI151" i="19"/>
  <c r="BH151" i="19"/>
  <c r="BG151" i="19"/>
  <c r="BF151" i="19"/>
  <c r="T151" i="19"/>
  <c r="R151" i="19"/>
  <c r="P151" i="19"/>
  <c r="BI149" i="19"/>
  <c r="BH149" i="19"/>
  <c r="BG149" i="19"/>
  <c r="BF149" i="19"/>
  <c r="T149" i="19"/>
  <c r="R149" i="19"/>
  <c r="P149" i="19"/>
  <c r="BI147" i="19"/>
  <c r="BH147" i="19"/>
  <c r="BG147" i="19"/>
  <c r="BF147" i="19"/>
  <c r="T147" i="19"/>
  <c r="R147" i="19"/>
  <c r="P147" i="19"/>
  <c r="BI145" i="19"/>
  <c r="BH145" i="19"/>
  <c r="BG145" i="19"/>
  <c r="BF145" i="19"/>
  <c r="T145" i="19"/>
  <c r="R145" i="19"/>
  <c r="P145" i="19"/>
  <c r="BI143" i="19"/>
  <c r="BH143" i="19"/>
  <c r="BG143" i="19"/>
  <c r="BF143" i="19"/>
  <c r="T143" i="19"/>
  <c r="R143" i="19"/>
  <c r="P143" i="19"/>
  <c r="BI141" i="19"/>
  <c r="BH141" i="19"/>
  <c r="BG141" i="19"/>
  <c r="BF141" i="19"/>
  <c r="T141" i="19"/>
  <c r="R141" i="19"/>
  <c r="P141" i="19"/>
  <c r="BI139" i="19"/>
  <c r="BH139" i="19"/>
  <c r="BG139" i="19"/>
  <c r="BF139" i="19"/>
  <c r="T139" i="19"/>
  <c r="R139" i="19"/>
  <c r="P139" i="19"/>
  <c r="BI137" i="19"/>
  <c r="BH137" i="19"/>
  <c r="BG137" i="19"/>
  <c r="BF137" i="19"/>
  <c r="T137" i="19"/>
  <c r="R137" i="19"/>
  <c r="P137" i="19"/>
  <c r="BI135" i="19"/>
  <c r="BH135" i="19"/>
  <c r="BG135" i="19"/>
  <c r="BF135" i="19"/>
  <c r="T135" i="19"/>
  <c r="R135" i="19"/>
  <c r="P135" i="19"/>
  <c r="BI133" i="19"/>
  <c r="BH133" i="19"/>
  <c r="BG133" i="19"/>
  <c r="BF133" i="19"/>
  <c r="T133" i="19"/>
  <c r="R133" i="19"/>
  <c r="P133" i="19"/>
  <c r="BI130" i="19"/>
  <c r="BH130" i="19"/>
  <c r="BG130" i="19"/>
  <c r="BF130" i="19"/>
  <c r="T130" i="19"/>
  <c r="R130" i="19"/>
  <c r="P130" i="19"/>
  <c r="BI128" i="19"/>
  <c r="BH128" i="19"/>
  <c r="BG128" i="19"/>
  <c r="BF128" i="19"/>
  <c r="T128" i="19"/>
  <c r="R128" i="19"/>
  <c r="P128" i="19"/>
  <c r="BI126" i="19"/>
  <c r="BH126" i="19"/>
  <c r="BG126" i="19"/>
  <c r="BF126" i="19"/>
  <c r="T126" i="19"/>
  <c r="R126" i="19"/>
  <c r="P126" i="19"/>
  <c r="BI124" i="19"/>
  <c r="BH124" i="19"/>
  <c r="BG124" i="19"/>
  <c r="BF124" i="19"/>
  <c r="T124" i="19"/>
  <c r="R124" i="19"/>
  <c r="P124" i="19"/>
  <c r="F115" i="19"/>
  <c r="E113" i="19"/>
  <c r="F89" i="19"/>
  <c r="E87" i="19"/>
  <c r="J24" i="19"/>
  <c r="E24" i="19"/>
  <c r="J92" i="19"/>
  <c r="J23" i="19"/>
  <c r="J21" i="19"/>
  <c r="E21" i="19"/>
  <c r="J91" i="19"/>
  <c r="J20" i="19"/>
  <c r="J18" i="19"/>
  <c r="E18" i="19"/>
  <c r="F92" i="19"/>
  <c r="J17" i="19"/>
  <c r="J15" i="19"/>
  <c r="E15" i="19"/>
  <c r="F91" i="19"/>
  <c r="J14" i="19"/>
  <c r="J12" i="19"/>
  <c r="J89" i="19" s="1"/>
  <c r="E7" i="19"/>
  <c r="E111" i="19"/>
  <c r="J37" i="18"/>
  <c r="J36" i="18"/>
  <c r="AY111" i="1"/>
  <c r="J35" i="18"/>
  <c r="AX111" i="1" s="1"/>
  <c r="BI205" i="18"/>
  <c r="BH205" i="18"/>
  <c r="BG205" i="18"/>
  <c r="BF205" i="18"/>
  <c r="T205" i="18"/>
  <c r="R205" i="18"/>
  <c r="P205" i="18"/>
  <c r="BI203" i="18"/>
  <c r="BH203" i="18"/>
  <c r="BG203" i="18"/>
  <c r="BF203" i="18"/>
  <c r="T203" i="18"/>
  <c r="R203" i="18"/>
  <c r="P203" i="18"/>
  <c r="BI201" i="18"/>
  <c r="BH201" i="18"/>
  <c r="BG201" i="18"/>
  <c r="BF201" i="18"/>
  <c r="T201" i="18"/>
  <c r="R201" i="18"/>
  <c r="P201" i="18"/>
  <c r="BI198" i="18"/>
  <c r="BH198" i="18"/>
  <c r="BG198" i="18"/>
  <c r="BF198" i="18"/>
  <c r="T198" i="18"/>
  <c r="T197" i="18"/>
  <c r="R198" i="18"/>
  <c r="R197" i="18" s="1"/>
  <c r="P198" i="18"/>
  <c r="P197" i="18"/>
  <c r="BI195" i="18"/>
  <c r="BH195" i="18"/>
  <c r="BG195" i="18"/>
  <c r="BF195" i="18"/>
  <c r="T195" i="18"/>
  <c r="R195" i="18"/>
  <c r="P195" i="18"/>
  <c r="BI193" i="18"/>
  <c r="BH193" i="18"/>
  <c r="BG193" i="18"/>
  <c r="BF193" i="18"/>
  <c r="T193" i="18"/>
  <c r="R193" i="18"/>
  <c r="P193" i="18"/>
  <c r="BI191" i="18"/>
  <c r="BH191" i="18"/>
  <c r="BG191" i="18"/>
  <c r="BF191" i="18"/>
  <c r="T191" i="18"/>
  <c r="R191" i="18"/>
  <c r="P191" i="18"/>
  <c r="BI188" i="18"/>
  <c r="BH188" i="18"/>
  <c r="BG188" i="18"/>
  <c r="BF188" i="18"/>
  <c r="T188" i="18"/>
  <c r="R188" i="18"/>
  <c r="P188" i="18"/>
  <c r="BI186" i="18"/>
  <c r="BH186" i="18"/>
  <c r="BG186" i="18"/>
  <c r="BF186" i="18"/>
  <c r="T186" i="18"/>
  <c r="R186" i="18"/>
  <c r="P186" i="18"/>
  <c r="BI184" i="18"/>
  <c r="BH184" i="18"/>
  <c r="BG184" i="18"/>
  <c r="BF184" i="18"/>
  <c r="T184" i="18"/>
  <c r="R184" i="18"/>
  <c r="P184" i="18"/>
  <c r="BI182" i="18"/>
  <c r="BH182" i="18"/>
  <c r="BG182" i="18"/>
  <c r="BF182" i="18"/>
  <c r="T182" i="18"/>
  <c r="R182" i="18"/>
  <c r="P182" i="18"/>
  <c r="BI180" i="18"/>
  <c r="BH180" i="18"/>
  <c r="BG180" i="18"/>
  <c r="BF180" i="18"/>
  <c r="T180" i="18"/>
  <c r="R180" i="18"/>
  <c r="P180" i="18"/>
  <c r="BI178" i="18"/>
  <c r="BH178" i="18"/>
  <c r="BG178" i="18"/>
  <c r="BF178" i="18"/>
  <c r="T178" i="18"/>
  <c r="R178" i="18"/>
  <c r="P178" i="18"/>
  <c r="BI176" i="18"/>
  <c r="BH176" i="18"/>
  <c r="BG176" i="18"/>
  <c r="BF176" i="18"/>
  <c r="T176" i="18"/>
  <c r="R176" i="18"/>
  <c r="P176" i="18"/>
  <c r="BI173" i="18"/>
  <c r="BH173" i="18"/>
  <c r="BG173" i="18"/>
  <c r="BF173" i="18"/>
  <c r="T173" i="18"/>
  <c r="R173" i="18"/>
  <c r="P173" i="18"/>
  <c r="BI171" i="18"/>
  <c r="BH171" i="18"/>
  <c r="BG171" i="18"/>
  <c r="BF171" i="18"/>
  <c r="T171" i="18"/>
  <c r="R171" i="18"/>
  <c r="P171" i="18"/>
  <c r="BI169" i="18"/>
  <c r="BH169" i="18"/>
  <c r="BG169" i="18"/>
  <c r="BF169" i="18"/>
  <c r="T169" i="18"/>
  <c r="R169" i="18"/>
  <c r="P169" i="18"/>
  <c r="BI167" i="18"/>
  <c r="BH167" i="18"/>
  <c r="BG167" i="18"/>
  <c r="BF167" i="18"/>
  <c r="T167" i="18"/>
  <c r="R167" i="18"/>
  <c r="P167" i="18"/>
  <c r="BI165" i="18"/>
  <c r="BH165" i="18"/>
  <c r="BG165" i="18"/>
  <c r="BF165" i="18"/>
  <c r="T165" i="18"/>
  <c r="R165" i="18"/>
  <c r="P165" i="18"/>
  <c r="BI163" i="18"/>
  <c r="BH163" i="18"/>
  <c r="BG163" i="18"/>
  <c r="BF163" i="18"/>
  <c r="T163" i="18"/>
  <c r="R163" i="18"/>
  <c r="P163" i="18"/>
  <c r="BI161" i="18"/>
  <c r="BH161" i="18"/>
  <c r="BG161" i="18"/>
  <c r="BF161" i="18"/>
  <c r="T161" i="18"/>
  <c r="R161" i="18"/>
  <c r="P161" i="18"/>
  <c r="BI159" i="18"/>
  <c r="BH159" i="18"/>
  <c r="BG159" i="18"/>
  <c r="BF159" i="18"/>
  <c r="T159" i="18"/>
  <c r="R159" i="18"/>
  <c r="P159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52" i="18"/>
  <c r="BH152" i="18"/>
  <c r="BG152" i="18"/>
  <c r="BF152" i="18"/>
  <c r="T152" i="18"/>
  <c r="R152" i="18"/>
  <c r="P152" i="18"/>
  <c r="BI150" i="18"/>
  <c r="BH150" i="18"/>
  <c r="BG150" i="18"/>
  <c r="BF150" i="18"/>
  <c r="T150" i="18"/>
  <c r="R150" i="18"/>
  <c r="P150" i="18"/>
  <c r="BI148" i="18"/>
  <c r="BH148" i="18"/>
  <c r="BG148" i="18"/>
  <c r="BF148" i="18"/>
  <c r="T148" i="18"/>
  <c r="R148" i="18"/>
  <c r="P148" i="18"/>
  <c r="BI145" i="18"/>
  <c r="BH145" i="18"/>
  <c r="BG145" i="18"/>
  <c r="BF145" i="18"/>
  <c r="T145" i="18"/>
  <c r="T144" i="18"/>
  <c r="R145" i="18"/>
  <c r="R144" i="18" s="1"/>
  <c r="P145" i="18"/>
  <c r="P144" i="18"/>
  <c r="BI142" i="18"/>
  <c r="BH142" i="18"/>
  <c r="BG142" i="18"/>
  <c r="BF142" i="18"/>
  <c r="T142" i="18"/>
  <c r="R142" i="18"/>
  <c r="P142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6" i="18"/>
  <c r="BH136" i="18"/>
  <c r="BG136" i="18"/>
  <c r="BF136" i="18"/>
  <c r="T136" i="18"/>
  <c r="R136" i="18"/>
  <c r="P136" i="18"/>
  <c r="BI134" i="18"/>
  <c r="BH134" i="18"/>
  <c r="BG134" i="18"/>
  <c r="BF134" i="18"/>
  <c r="T134" i="18"/>
  <c r="R134" i="18"/>
  <c r="P134" i="18"/>
  <c r="BI132" i="18"/>
  <c r="BH132" i="18"/>
  <c r="F36" i="18" s="1"/>
  <c r="BG132" i="18"/>
  <c r="BF132" i="18"/>
  <c r="T132" i="18"/>
  <c r="R132" i="18"/>
  <c r="P132" i="18"/>
  <c r="BI130" i="18"/>
  <c r="BH130" i="18"/>
  <c r="BG130" i="18"/>
  <c r="BF130" i="18"/>
  <c r="T130" i="18"/>
  <c r="R130" i="18"/>
  <c r="P130" i="18"/>
  <c r="BI128" i="18"/>
  <c r="BH128" i="18"/>
  <c r="BG128" i="18"/>
  <c r="BF128" i="18"/>
  <c r="T128" i="18"/>
  <c r="R128" i="18"/>
  <c r="P128" i="18"/>
  <c r="F119" i="18"/>
  <c r="E117" i="18"/>
  <c r="F89" i="18"/>
  <c r="E87" i="18"/>
  <c r="J24" i="18"/>
  <c r="E24" i="18"/>
  <c r="J122" i="18" s="1"/>
  <c r="J23" i="18"/>
  <c r="J21" i="18"/>
  <c r="E21" i="18"/>
  <c r="J121" i="18" s="1"/>
  <c r="J20" i="18"/>
  <c r="J18" i="18"/>
  <c r="E18" i="18"/>
  <c r="F92" i="18" s="1"/>
  <c r="J17" i="18"/>
  <c r="J15" i="18"/>
  <c r="E15" i="18"/>
  <c r="F121" i="18" s="1"/>
  <c r="J14" i="18"/>
  <c r="J12" i="18"/>
  <c r="J89" i="18" s="1"/>
  <c r="E7" i="18"/>
  <c r="E85" i="18"/>
  <c r="J37" i="17"/>
  <c r="J36" i="17"/>
  <c r="AY110" i="1" s="1"/>
  <c r="J35" i="17"/>
  <c r="AX110" i="1"/>
  <c r="BI259" i="17"/>
  <c r="BH259" i="17"/>
  <c r="BG259" i="17"/>
  <c r="BF259" i="17"/>
  <c r="T259" i="17"/>
  <c r="T258" i="17" s="1"/>
  <c r="T257" i="17" s="1"/>
  <c r="R259" i="17"/>
  <c r="R258" i="17" s="1"/>
  <c r="R257" i="17" s="1"/>
  <c r="P259" i="17"/>
  <c r="P258" i="17"/>
  <c r="BI255" i="17"/>
  <c r="BH255" i="17"/>
  <c r="BG255" i="17"/>
  <c r="BF255" i="17"/>
  <c r="T255" i="17"/>
  <c r="R255" i="17"/>
  <c r="P255" i="17"/>
  <c r="BI253" i="17"/>
  <c r="BH253" i="17"/>
  <c r="BG253" i="17"/>
  <c r="BF253" i="17"/>
  <c r="T253" i="17"/>
  <c r="R253" i="17"/>
  <c r="P253" i="17"/>
  <c r="BI251" i="17"/>
  <c r="BH251" i="17"/>
  <c r="BG251" i="17"/>
  <c r="BF251" i="17"/>
  <c r="T251" i="17"/>
  <c r="R251" i="17"/>
  <c r="P251" i="17"/>
  <c r="BI249" i="17"/>
  <c r="BH249" i="17"/>
  <c r="BG249" i="17"/>
  <c r="BF249" i="17"/>
  <c r="T249" i="17"/>
  <c r="R249" i="17"/>
  <c r="P249" i="17"/>
  <c r="BI247" i="17"/>
  <c r="BH247" i="17"/>
  <c r="BG247" i="17"/>
  <c r="BF247" i="17"/>
  <c r="T247" i="17"/>
  <c r="R247" i="17"/>
  <c r="P247" i="17"/>
  <c r="BI245" i="17"/>
  <c r="BH245" i="17"/>
  <c r="BG245" i="17"/>
  <c r="BF245" i="17"/>
  <c r="T245" i="17"/>
  <c r="R245" i="17"/>
  <c r="P245" i="17"/>
  <c r="BI243" i="17"/>
  <c r="BH243" i="17"/>
  <c r="BG243" i="17"/>
  <c r="BF243" i="17"/>
  <c r="T243" i="17"/>
  <c r="R243" i="17"/>
  <c r="P243" i="17"/>
  <c r="BI241" i="17"/>
  <c r="BH241" i="17"/>
  <c r="BG241" i="17"/>
  <c r="BF241" i="17"/>
  <c r="T241" i="17"/>
  <c r="R241" i="17"/>
  <c r="P241" i="17"/>
  <c r="BI239" i="17"/>
  <c r="BH239" i="17"/>
  <c r="BG239" i="17"/>
  <c r="BF239" i="17"/>
  <c r="T239" i="17"/>
  <c r="R239" i="17"/>
  <c r="P239" i="17"/>
  <c r="BI237" i="17"/>
  <c r="BH237" i="17"/>
  <c r="BG237" i="17"/>
  <c r="BF237" i="17"/>
  <c r="T237" i="17"/>
  <c r="R237" i="17"/>
  <c r="P237" i="17"/>
  <c r="BI233" i="17"/>
  <c r="BH233" i="17"/>
  <c r="BG233" i="17"/>
  <c r="BF233" i="17"/>
  <c r="T233" i="17"/>
  <c r="T232" i="17"/>
  <c r="R233" i="17"/>
  <c r="R232" i="17" s="1"/>
  <c r="P233" i="17"/>
  <c r="P232" i="17"/>
  <c r="BI230" i="17"/>
  <c r="BH230" i="17"/>
  <c r="BG230" i="17"/>
  <c r="BF230" i="17"/>
  <c r="T230" i="17"/>
  <c r="R230" i="17"/>
  <c r="P230" i="17"/>
  <c r="BI228" i="17"/>
  <c r="BH228" i="17"/>
  <c r="BG228" i="17"/>
  <c r="BF228" i="17"/>
  <c r="T228" i="17"/>
  <c r="R228" i="17"/>
  <c r="P228" i="17"/>
  <c r="BI226" i="17"/>
  <c r="BH226" i="17"/>
  <c r="BG226" i="17"/>
  <c r="BF226" i="17"/>
  <c r="T226" i="17"/>
  <c r="R226" i="17"/>
  <c r="P226" i="17"/>
  <c r="BI224" i="17"/>
  <c r="BH224" i="17"/>
  <c r="BG224" i="17"/>
  <c r="BF224" i="17"/>
  <c r="T224" i="17"/>
  <c r="R224" i="17"/>
  <c r="P224" i="17"/>
  <c r="BI221" i="17"/>
  <c r="BH221" i="17"/>
  <c r="BG221" i="17"/>
  <c r="BF221" i="17"/>
  <c r="T221" i="17"/>
  <c r="R221" i="17"/>
  <c r="P221" i="17"/>
  <c r="BI219" i="17"/>
  <c r="BH219" i="17"/>
  <c r="BG219" i="17"/>
  <c r="BF219" i="17"/>
  <c r="T219" i="17"/>
  <c r="R219" i="17"/>
  <c r="P219" i="17"/>
  <c r="BI217" i="17"/>
  <c r="BH217" i="17"/>
  <c r="BG217" i="17"/>
  <c r="BF217" i="17"/>
  <c r="T217" i="17"/>
  <c r="R217" i="17"/>
  <c r="P217" i="17"/>
  <c r="BI215" i="17"/>
  <c r="BH215" i="17"/>
  <c r="BG215" i="17"/>
  <c r="BF215" i="17"/>
  <c r="T215" i="17"/>
  <c r="R215" i="17"/>
  <c r="P215" i="17"/>
  <c r="BI213" i="17"/>
  <c r="BH213" i="17"/>
  <c r="BG213" i="17"/>
  <c r="BF213" i="17"/>
  <c r="T213" i="17"/>
  <c r="R213" i="17"/>
  <c r="P213" i="17"/>
  <c r="BI211" i="17"/>
  <c r="BH211" i="17"/>
  <c r="BG211" i="17"/>
  <c r="BF211" i="17"/>
  <c r="T211" i="17"/>
  <c r="R211" i="17"/>
  <c r="P211" i="17"/>
  <c r="BI209" i="17"/>
  <c r="BH209" i="17"/>
  <c r="BG209" i="17"/>
  <c r="BF209" i="17"/>
  <c r="T209" i="17"/>
  <c r="R209" i="17"/>
  <c r="P209" i="17"/>
  <c r="BI207" i="17"/>
  <c r="BH207" i="17"/>
  <c r="BG207" i="17"/>
  <c r="BF207" i="17"/>
  <c r="T207" i="17"/>
  <c r="R207" i="17"/>
  <c r="P207" i="17"/>
  <c r="BI205" i="17"/>
  <c r="BH205" i="17"/>
  <c r="BG205" i="17"/>
  <c r="BF205" i="17"/>
  <c r="T205" i="17"/>
  <c r="R205" i="17"/>
  <c r="P205" i="17"/>
  <c r="BI203" i="17"/>
  <c r="BH203" i="17"/>
  <c r="BG203" i="17"/>
  <c r="BF203" i="17"/>
  <c r="T203" i="17"/>
  <c r="R203" i="17"/>
  <c r="P203" i="17"/>
  <c r="BI201" i="17"/>
  <c r="BH201" i="17"/>
  <c r="BG201" i="17"/>
  <c r="BF201" i="17"/>
  <c r="T201" i="17"/>
  <c r="R201" i="17"/>
  <c r="P201" i="17"/>
  <c r="BI199" i="17"/>
  <c r="BH199" i="17"/>
  <c r="BG199" i="17"/>
  <c r="BF199" i="17"/>
  <c r="T199" i="17"/>
  <c r="R199" i="17"/>
  <c r="P199" i="17"/>
  <c r="BI197" i="17"/>
  <c r="BH197" i="17"/>
  <c r="BG197" i="17"/>
  <c r="BF197" i="17"/>
  <c r="T197" i="17"/>
  <c r="R197" i="17"/>
  <c r="P197" i="17"/>
  <c r="BI195" i="17"/>
  <c r="BH195" i="17"/>
  <c r="BG195" i="17"/>
  <c r="BF195" i="17"/>
  <c r="T195" i="17"/>
  <c r="R195" i="17"/>
  <c r="P195" i="17"/>
  <c r="BI192" i="17"/>
  <c r="BH192" i="17"/>
  <c r="BG192" i="17"/>
  <c r="BF192" i="17"/>
  <c r="T192" i="17"/>
  <c r="R192" i="17"/>
  <c r="P192" i="17"/>
  <c r="BI190" i="17"/>
  <c r="BH190" i="17"/>
  <c r="BG190" i="17"/>
  <c r="BF190" i="17"/>
  <c r="T190" i="17"/>
  <c r="R190" i="17"/>
  <c r="P190" i="17"/>
  <c r="BI188" i="17"/>
  <c r="BH188" i="17"/>
  <c r="BG188" i="17"/>
  <c r="BF188" i="17"/>
  <c r="T188" i="17"/>
  <c r="R188" i="17"/>
  <c r="P188" i="17"/>
  <c r="BI185" i="17"/>
  <c r="BH185" i="17"/>
  <c r="BG185" i="17"/>
  <c r="BF185" i="17"/>
  <c r="T185" i="17"/>
  <c r="R185" i="17"/>
  <c r="P185" i="17"/>
  <c r="BI183" i="17"/>
  <c r="BH183" i="17"/>
  <c r="BG183" i="17"/>
  <c r="BF183" i="17"/>
  <c r="T183" i="17"/>
  <c r="R183" i="17"/>
  <c r="P183" i="17"/>
  <c r="BI181" i="17"/>
  <c r="BH181" i="17"/>
  <c r="BG181" i="17"/>
  <c r="BF181" i="17"/>
  <c r="T181" i="17"/>
  <c r="R181" i="17"/>
  <c r="P181" i="17"/>
  <c r="BI179" i="17"/>
  <c r="BH179" i="17"/>
  <c r="BG179" i="17"/>
  <c r="BF179" i="17"/>
  <c r="T179" i="17"/>
  <c r="R179" i="17"/>
  <c r="P179" i="17"/>
  <c r="BI177" i="17"/>
  <c r="BH177" i="17"/>
  <c r="BG177" i="17"/>
  <c r="BF177" i="17"/>
  <c r="T177" i="17"/>
  <c r="R177" i="17"/>
  <c r="P177" i="17"/>
  <c r="BI175" i="17"/>
  <c r="BH175" i="17"/>
  <c r="BG175" i="17"/>
  <c r="BF175" i="17"/>
  <c r="T175" i="17"/>
  <c r="R175" i="17"/>
  <c r="P175" i="17"/>
  <c r="BI173" i="17"/>
  <c r="BH173" i="17"/>
  <c r="BG173" i="17"/>
  <c r="BF173" i="17"/>
  <c r="T173" i="17"/>
  <c r="R173" i="17"/>
  <c r="P173" i="17"/>
  <c r="BI171" i="17"/>
  <c r="BH171" i="17"/>
  <c r="BG171" i="17"/>
  <c r="BF171" i="17"/>
  <c r="T171" i="17"/>
  <c r="R171" i="17"/>
  <c r="P171" i="17"/>
  <c r="BI169" i="17"/>
  <c r="BH169" i="17"/>
  <c r="BG169" i="17"/>
  <c r="BF169" i="17"/>
  <c r="T169" i="17"/>
  <c r="R169" i="17"/>
  <c r="P169" i="17"/>
  <c r="BI166" i="17"/>
  <c r="BH166" i="17"/>
  <c r="BG166" i="17"/>
  <c r="BF166" i="17"/>
  <c r="T166" i="17"/>
  <c r="R166" i="17"/>
  <c r="P166" i="17"/>
  <c r="BI164" i="17"/>
  <c r="BH164" i="17"/>
  <c r="BG164" i="17"/>
  <c r="BF164" i="17"/>
  <c r="T164" i="17"/>
  <c r="R164" i="17"/>
  <c r="P164" i="17"/>
  <c r="BI161" i="17"/>
  <c r="BH161" i="17"/>
  <c r="BG161" i="17"/>
  <c r="BF161" i="17"/>
  <c r="T161" i="17"/>
  <c r="R161" i="17"/>
  <c r="P161" i="17"/>
  <c r="BI159" i="17"/>
  <c r="BH159" i="17"/>
  <c r="BG159" i="17"/>
  <c r="BF159" i="17"/>
  <c r="T159" i="17"/>
  <c r="R159" i="17"/>
  <c r="P159" i="17"/>
  <c r="BI156" i="17"/>
  <c r="BH156" i="17"/>
  <c r="BG156" i="17"/>
  <c r="BF156" i="17"/>
  <c r="T156" i="17"/>
  <c r="R156" i="17"/>
  <c r="P156" i="17"/>
  <c r="BI154" i="17"/>
  <c r="BH154" i="17"/>
  <c r="BG154" i="17"/>
  <c r="BF154" i="17"/>
  <c r="T154" i="17"/>
  <c r="R154" i="17"/>
  <c r="P154" i="17"/>
  <c r="BI152" i="17"/>
  <c r="BH152" i="17"/>
  <c r="BG152" i="17"/>
  <c r="BF152" i="17"/>
  <c r="T152" i="17"/>
  <c r="R152" i="17"/>
  <c r="P152" i="17"/>
  <c r="BI150" i="17"/>
  <c r="BH150" i="17"/>
  <c r="BG150" i="17"/>
  <c r="BF150" i="17"/>
  <c r="T150" i="17"/>
  <c r="R150" i="17"/>
  <c r="P150" i="17"/>
  <c r="BI148" i="17"/>
  <c r="BH148" i="17"/>
  <c r="BG148" i="17"/>
  <c r="BF148" i="17"/>
  <c r="T148" i="17"/>
  <c r="R148" i="17"/>
  <c r="P148" i="17"/>
  <c r="BI146" i="17"/>
  <c r="BH146" i="17"/>
  <c r="BG146" i="17"/>
  <c r="BF146" i="17"/>
  <c r="T146" i="17"/>
  <c r="R146" i="17"/>
  <c r="P146" i="17"/>
  <c r="BI144" i="17"/>
  <c r="BH144" i="17"/>
  <c r="BG144" i="17"/>
  <c r="BF144" i="17"/>
  <c r="T144" i="17"/>
  <c r="R144" i="17"/>
  <c r="P144" i="17"/>
  <c r="BI142" i="17"/>
  <c r="BH142" i="17"/>
  <c r="BG142" i="17"/>
  <c r="BF142" i="17"/>
  <c r="T142" i="17"/>
  <c r="R142" i="17"/>
  <c r="P142" i="17"/>
  <c r="BI140" i="17"/>
  <c r="BH140" i="17"/>
  <c r="BG140" i="17"/>
  <c r="BF140" i="17"/>
  <c r="T140" i="17"/>
  <c r="R140" i="17"/>
  <c r="P140" i="17"/>
  <c r="BI138" i="17"/>
  <c r="BH138" i="17"/>
  <c r="BG138" i="17"/>
  <c r="BF138" i="17"/>
  <c r="T138" i="17"/>
  <c r="R138" i="17"/>
  <c r="P138" i="17"/>
  <c r="BI136" i="17"/>
  <c r="BH136" i="17"/>
  <c r="BG136" i="17"/>
  <c r="BF136" i="17"/>
  <c r="T136" i="17"/>
  <c r="R136" i="17"/>
  <c r="P136" i="17"/>
  <c r="BI134" i="17"/>
  <c r="BH134" i="17"/>
  <c r="BG134" i="17"/>
  <c r="BF134" i="17"/>
  <c r="T134" i="17"/>
  <c r="R134" i="17"/>
  <c r="P134" i="17"/>
  <c r="BI132" i="17"/>
  <c r="BH132" i="17"/>
  <c r="BG132" i="17"/>
  <c r="BF132" i="17"/>
  <c r="T132" i="17"/>
  <c r="R132" i="17"/>
  <c r="P132" i="17"/>
  <c r="F123" i="17"/>
  <c r="E121" i="17"/>
  <c r="F89" i="17"/>
  <c r="E87" i="17"/>
  <c r="J24" i="17"/>
  <c r="E24" i="17"/>
  <c r="J126" i="17"/>
  <c r="J23" i="17"/>
  <c r="J21" i="17"/>
  <c r="E21" i="17"/>
  <c r="J91" i="17"/>
  <c r="J20" i="17"/>
  <c r="J18" i="17"/>
  <c r="E18" i="17"/>
  <c r="F126" i="17"/>
  <c r="J17" i="17"/>
  <c r="J15" i="17"/>
  <c r="E15" i="17"/>
  <c r="F125" i="17"/>
  <c r="J14" i="17"/>
  <c r="J12" i="17"/>
  <c r="J89" i="17"/>
  <c r="E7" i="17"/>
  <c r="E119" i="17" s="1"/>
  <c r="J37" i="16"/>
  <c r="J36" i="16"/>
  <c r="AY109" i="1"/>
  <c r="J35" i="16"/>
  <c r="AX109" i="1"/>
  <c r="BI161" i="16"/>
  <c r="BH161" i="16"/>
  <c r="BG161" i="16"/>
  <c r="BF161" i="16"/>
  <c r="T161" i="16"/>
  <c r="R161" i="16"/>
  <c r="P161" i="16"/>
  <c r="BI159" i="16"/>
  <c r="BH159" i="16"/>
  <c r="BG159" i="16"/>
  <c r="BF159" i="16"/>
  <c r="T159" i="16"/>
  <c r="R159" i="16"/>
  <c r="P159" i="16"/>
  <c r="BI157" i="16"/>
  <c r="BH157" i="16"/>
  <c r="BG157" i="16"/>
  <c r="BF157" i="16"/>
  <c r="T157" i="16"/>
  <c r="R157" i="16"/>
  <c r="P157" i="16"/>
  <c r="BI155" i="16"/>
  <c r="BH155" i="16"/>
  <c r="BG155" i="16"/>
  <c r="BF155" i="16"/>
  <c r="T155" i="16"/>
  <c r="R155" i="16"/>
  <c r="P155" i="16"/>
  <c r="BI152" i="16"/>
  <c r="BH152" i="16"/>
  <c r="BG152" i="16"/>
  <c r="BF152" i="16"/>
  <c r="T152" i="16"/>
  <c r="R152" i="16"/>
  <c r="P152" i="16"/>
  <c r="BI150" i="16"/>
  <c r="BH150" i="16"/>
  <c r="BG150" i="16"/>
  <c r="BF150" i="16"/>
  <c r="T150" i="16"/>
  <c r="R150" i="16"/>
  <c r="P150" i="16"/>
  <c r="BI148" i="16"/>
  <c r="BH148" i="16"/>
  <c r="BG148" i="16"/>
  <c r="BF148" i="16"/>
  <c r="T148" i="16"/>
  <c r="R148" i="16"/>
  <c r="P148" i="16"/>
  <c r="BI146" i="16"/>
  <c r="BH146" i="16"/>
  <c r="BG146" i="16"/>
  <c r="BF146" i="16"/>
  <c r="T146" i="16"/>
  <c r="R146" i="16"/>
  <c r="P146" i="16"/>
  <c r="BI144" i="16"/>
  <c r="BH144" i="16"/>
  <c r="BG144" i="16"/>
  <c r="BF144" i="16"/>
  <c r="T144" i="16"/>
  <c r="R144" i="16"/>
  <c r="P144" i="16"/>
  <c r="BI142" i="16"/>
  <c r="BH142" i="16"/>
  <c r="BG142" i="16"/>
  <c r="BF142" i="16"/>
  <c r="T142" i="16"/>
  <c r="R142" i="16"/>
  <c r="P142" i="16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6" i="16"/>
  <c r="BH136" i="16"/>
  <c r="BG136" i="16"/>
  <c r="BF136" i="16"/>
  <c r="T136" i="16"/>
  <c r="R136" i="16"/>
  <c r="P136" i="16"/>
  <c r="BI134" i="16"/>
  <c r="BH134" i="16"/>
  <c r="BG134" i="16"/>
  <c r="BF134" i="16"/>
  <c r="T134" i="16"/>
  <c r="R134" i="16"/>
  <c r="P134" i="16"/>
  <c r="BI132" i="16"/>
  <c r="BH132" i="16"/>
  <c r="BG132" i="16"/>
  <c r="BF132" i="16"/>
  <c r="T132" i="16"/>
  <c r="R132" i="16"/>
  <c r="P132" i="16"/>
  <c r="BI130" i="16"/>
  <c r="BH130" i="16"/>
  <c r="BG130" i="16"/>
  <c r="BF130" i="16"/>
  <c r="T130" i="16"/>
  <c r="R130" i="16"/>
  <c r="P130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4" i="16"/>
  <c r="BH124" i="16"/>
  <c r="BG124" i="16"/>
  <c r="BF124" i="16"/>
  <c r="T124" i="16"/>
  <c r="R124" i="16"/>
  <c r="P124" i="16"/>
  <c r="BI122" i="16"/>
  <c r="BH122" i="16"/>
  <c r="BG122" i="16"/>
  <c r="BF122" i="16"/>
  <c r="T122" i="16"/>
  <c r="R122" i="16"/>
  <c r="P122" i="16"/>
  <c r="F113" i="16"/>
  <c r="E111" i="16"/>
  <c r="F89" i="16"/>
  <c r="E87" i="16"/>
  <c r="J24" i="16"/>
  <c r="E24" i="16"/>
  <c r="J116" i="16" s="1"/>
  <c r="J23" i="16"/>
  <c r="J21" i="16"/>
  <c r="E21" i="16"/>
  <c r="J115" i="16" s="1"/>
  <c r="J20" i="16"/>
  <c r="J18" i="16"/>
  <c r="E18" i="16"/>
  <c r="F116" i="16" s="1"/>
  <c r="J17" i="16"/>
  <c r="J15" i="16"/>
  <c r="E15" i="16"/>
  <c r="F115" i="16" s="1"/>
  <c r="J14" i="16"/>
  <c r="J12" i="16"/>
  <c r="J89" i="16"/>
  <c r="E7" i="16"/>
  <c r="E85" i="16"/>
  <c r="J37" i="15"/>
  <c r="J36" i="15"/>
  <c r="AY108" i="1" s="1"/>
  <c r="J35" i="15"/>
  <c r="AX108" i="1" s="1"/>
  <c r="BI261" i="15"/>
  <c r="BH261" i="15"/>
  <c r="BG261" i="15"/>
  <c r="BF261" i="15"/>
  <c r="T261" i="15"/>
  <c r="T260" i="15" s="1"/>
  <c r="T259" i="15" s="1"/>
  <c r="R261" i="15"/>
  <c r="R260" i="15"/>
  <c r="R259" i="15" s="1"/>
  <c r="P261" i="15"/>
  <c r="P260" i="15" s="1"/>
  <c r="P259" i="15" s="1"/>
  <c r="BI257" i="15"/>
  <c r="BH257" i="15"/>
  <c r="BG257" i="15"/>
  <c r="BF257" i="15"/>
  <c r="T257" i="15"/>
  <c r="R257" i="15"/>
  <c r="P257" i="15"/>
  <c r="BI255" i="15"/>
  <c r="BH255" i="15"/>
  <c r="BG255" i="15"/>
  <c r="BF255" i="15"/>
  <c r="T255" i="15"/>
  <c r="R255" i="15"/>
  <c r="P255" i="15"/>
  <c r="BI253" i="15"/>
  <c r="BH253" i="15"/>
  <c r="BG253" i="15"/>
  <c r="BF253" i="15"/>
  <c r="T253" i="15"/>
  <c r="R253" i="15"/>
  <c r="P253" i="15"/>
  <c r="BI251" i="15"/>
  <c r="BH251" i="15"/>
  <c r="BG251" i="15"/>
  <c r="BF251" i="15"/>
  <c r="T251" i="15"/>
  <c r="R251" i="15"/>
  <c r="P251" i="15"/>
  <c r="BI249" i="15"/>
  <c r="BH249" i="15"/>
  <c r="BG249" i="15"/>
  <c r="BF249" i="15"/>
  <c r="T249" i="15"/>
  <c r="R249" i="15"/>
  <c r="P249" i="15"/>
  <c r="BI247" i="15"/>
  <c r="BH247" i="15"/>
  <c r="BG247" i="15"/>
  <c r="BF247" i="15"/>
  <c r="T247" i="15"/>
  <c r="R247" i="15"/>
  <c r="P247" i="15"/>
  <c r="BI245" i="15"/>
  <c r="BH245" i="15"/>
  <c r="BG245" i="15"/>
  <c r="BF245" i="15"/>
  <c r="T245" i="15"/>
  <c r="R245" i="15"/>
  <c r="P245" i="15"/>
  <c r="BI243" i="15"/>
  <c r="BH243" i="15"/>
  <c r="BG243" i="15"/>
  <c r="BF243" i="15"/>
  <c r="T243" i="15"/>
  <c r="R243" i="15"/>
  <c r="P243" i="15"/>
  <c r="BI241" i="15"/>
  <c r="BH241" i="15"/>
  <c r="BG241" i="15"/>
  <c r="BF241" i="15"/>
  <c r="T241" i="15"/>
  <c r="R241" i="15"/>
  <c r="P241" i="15"/>
  <c r="BI239" i="15"/>
  <c r="BH239" i="15"/>
  <c r="BG239" i="15"/>
  <c r="BF239" i="15"/>
  <c r="T239" i="15"/>
  <c r="R239" i="15"/>
  <c r="P239" i="15"/>
  <c r="BI235" i="15"/>
  <c r="BH235" i="15"/>
  <c r="BG235" i="15"/>
  <c r="BF235" i="15"/>
  <c r="T235" i="15"/>
  <c r="T234" i="15"/>
  <c r="R235" i="15"/>
  <c r="R234" i="15"/>
  <c r="P235" i="15"/>
  <c r="P234" i="15"/>
  <c r="BI232" i="15"/>
  <c r="BH232" i="15"/>
  <c r="BG232" i="15"/>
  <c r="BF232" i="15"/>
  <c r="T232" i="15"/>
  <c r="R232" i="15"/>
  <c r="P232" i="15"/>
  <c r="BI230" i="15"/>
  <c r="BH230" i="15"/>
  <c r="BG230" i="15"/>
  <c r="BF230" i="15"/>
  <c r="T230" i="15"/>
  <c r="R230" i="15"/>
  <c r="P230" i="15"/>
  <c r="BI228" i="15"/>
  <c r="BH228" i="15"/>
  <c r="BG228" i="15"/>
  <c r="BF228" i="15"/>
  <c r="T228" i="15"/>
  <c r="R228" i="15"/>
  <c r="P228" i="15"/>
  <c r="BI225" i="15"/>
  <c r="BH225" i="15"/>
  <c r="BG225" i="15"/>
  <c r="BF225" i="15"/>
  <c r="T225" i="15"/>
  <c r="R225" i="15"/>
  <c r="P225" i="15"/>
  <c r="BI223" i="15"/>
  <c r="BH223" i="15"/>
  <c r="BG223" i="15"/>
  <c r="BF223" i="15"/>
  <c r="T223" i="15"/>
  <c r="R223" i="15"/>
  <c r="P223" i="15"/>
  <c r="BI221" i="15"/>
  <c r="BH221" i="15"/>
  <c r="BG221" i="15"/>
  <c r="BF221" i="15"/>
  <c r="T221" i="15"/>
  <c r="R221" i="15"/>
  <c r="P221" i="15"/>
  <c r="BI219" i="15"/>
  <c r="BH219" i="15"/>
  <c r="BG219" i="15"/>
  <c r="BF219" i="15"/>
  <c r="T219" i="15"/>
  <c r="R219" i="15"/>
  <c r="P219" i="15"/>
  <c r="BI217" i="15"/>
  <c r="BH217" i="15"/>
  <c r="BG217" i="15"/>
  <c r="BF217" i="15"/>
  <c r="T217" i="15"/>
  <c r="R217" i="15"/>
  <c r="P217" i="15"/>
  <c r="BI215" i="15"/>
  <c r="BH215" i="15"/>
  <c r="BG215" i="15"/>
  <c r="BF215" i="15"/>
  <c r="T215" i="15"/>
  <c r="R215" i="15"/>
  <c r="P215" i="15"/>
  <c r="BI213" i="15"/>
  <c r="BH213" i="15"/>
  <c r="BG213" i="15"/>
  <c r="BF213" i="15"/>
  <c r="T213" i="15"/>
  <c r="R213" i="15"/>
  <c r="P213" i="15"/>
  <c r="BI211" i="15"/>
  <c r="BH211" i="15"/>
  <c r="BG211" i="15"/>
  <c r="BF211" i="15"/>
  <c r="T211" i="15"/>
  <c r="R211" i="15"/>
  <c r="P211" i="15"/>
  <c r="BI209" i="15"/>
  <c r="BH209" i="15"/>
  <c r="BG209" i="15"/>
  <c r="BF209" i="15"/>
  <c r="T209" i="15"/>
  <c r="R209" i="15"/>
  <c r="P209" i="15"/>
  <c r="BI207" i="15"/>
  <c r="BH207" i="15"/>
  <c r="BG207" i="15"/>
  <c r="BF207" i="15"/>
  <c r="T207" i="15"/>
  <c r="R207" i="15"/>
  <c r="P207" i="15"/>
  <c r="BI205" i="15"/>
  <c r="BH205" i="15"/>
  <c r="BG205" i="15"/>
  <c r="BF205" i="15"/>
  <c r="T205" i="15"/>
  <c r="R205" i="15"/>
  <c r="P205" i="15"/>
  <c r="BI203" i="15"/>
  <c r="BH203" i="15"/>
  <c r="BG203" i="15"/>
  <c r="BF203" i="15"/>
  <c r="T203" i="15"/>
  <c r="R203" i="15"/>
  <c r="P203" i="15"/>
  <c r="BI200" i="15"/>
  <c r="BH200" i="15"/>
  <c r="BG200" i="15"/>
  <c r="BF200" i="15"/>
  <c r="T200" i="15"/>
  <c r="R200" i="15"/>
  <c r="P200" i="15"/>
  <c r="BI198" i="15"/>
  <c r="BH198" i="15"/>
  <c r="BG198" i="15"/>
  <c r="BF198" i="15"/>
  <c r="T198" i="15"/>
  <c r="R198" i="15"/>
  <c r="P198" i="15"/>
  <c r="BI195" i="15"/>
  <c r="BH195" i="15"/>
  <c r="BG195" i="15"/>
  <c r="BF195" i="15"/>
  <c r="T195" i="15"/>
  <c r="R195" i="15"/>
  <c r="P195" i="15"/>
  <c r="BI193" i="15"/>
  <c r="BH193" i="15"/>
  <c r="BG193" i="15"/>
  <c r="BF193" i="15"/>
  <c r="T193" i="15"/>
  <c r="R193" i="15"/>
  <c r="P193" i="15"/>
  <c r="BI191" i="15"/>
  <c r="BH191" i="15"/>
  <c r="BG191" i="15"/>
  <c r="BF191" i="15"/>
  <c r="T191" i="15"/>
  <c r="R191" i="15"/>
  <c r="P191" i="15"/>
  <c r="BI189" i="15"/>
  <c r="BH189" i="15"/>
  <c r="BG189" i="15"/>
  <c r="BF189" i="15"/>
  <c r="T189" i="15"/>
  <c r="R189" i="15"/>
  <c r="P189" i="15"/>
  <c r="BI187" i="15"/>
  <c r="BH187" i="15"/>
  <c r="BG187" i="15"/>
  <c r="BF187" i="15"/>
  <c r="T187" i="15"/>
  <c r="R187" i="15"/>
  <c r="P187" i="15"/>
  <c r="BI185" i="15"/>
  <c r="BH185" i="15"/>
  <c r="BG185" i="15"/>
  <c r="BF185" i="15"/>
  <c r="T185" i="15"/>
  <c r="R185" i="15"/>
  <c r="P185" i="15"/>
  <c r="BI183" i="15"/>
  <c r="BH183" i="15"/>
  <c r="BG183" i="15"/>
  <c r="BF183" i="15"/>
  <c r="T183" i="15"/>
  <c r="R183" i="15"/>
  <c r="P183" i="15"/>
  <c r="BI180" i="15"/>
  <c r="BH180" i="15"/>
  <c r="BG180" i="15"/>
  <c r="BF180" i="15"/>
  <c r="T180" i="15"/>
  <c r="R180" i="15"/>
  <c r="P180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0" i="15"/>
  <c r="BH170" i="15"/>
  <c r="BG170" i="15"/>
  <c r="BF170" i="15"/>
  <c r="T170" i="15"/>
  <c r="R170" i="15"/>
  <c r="P170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F123" i="15"/>
  <c r="E121" i="15"/>
  <c r="F89" i="15"/>
  <c r="E87" i="15"/>
  <c r="J24" i="15"/>
  <c r="E24" i="15"/>
  <c r="J92" i="15" s="1"/>
  <c r="J23" i="15"/>
  <c r="J21" i="15"/>
  <c r="E21" i="15"/>
  <c r="J91" i="15" s="1"/>
  <c r="J20" i="15"/>
  <c r="J18" i="15"/>
  <c r="E18" i="15"/>
  <c r="F126" i="15" s="1"/>
  <c r="J17" i="15"/>
  <c r="J15" i="15"/>
  <c r="E15" i="15"/>
  <c r="F91" i="15" s="1"/>
  <c r="J14" i="15"/>
  <c r="J12" i="15"/>
  <c r="J89" i="15"/>
  <c r="E7" i="15"/>
  <c r="E119" i="15"/>
  <c r="J37" i="14"/>
  <c r="J36" i="14"/>
  <c r="AY107" i="1" s="1"/>
  <c r="J35" i="14"/>
  <c r="AX107" i="1" s="1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2" i="14"/>
  <c r="BH152" i="14"/>
  <c r="BG152" i="14"/>
  <c r="BF152" i="14"/>
  <c r="T152" i="14"/>
  <c r="R152" i="14"/>
  <c r="P152" i="14"/>
  <c r="BI150" i="14"/>
  <c r="BH150" i="14"/>
  <c r="BG150" i="14"/>
  <c r="BF150" i="14"/>
  <c r="T150" i="14"/>
  <c r="R150" i="14"/>
  <c r="P150" i="14"/>
  <c r="BI148" i="14"/>
  <c r="BH148" i="14"/>
  <c r="BG148" i="14"/>
  <c r="BF148" i="14"/>
  <c r="T148" i="14"/>
  <c r="R148" i="14"/>
  <c r="P148" i="14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F113" i="14"/>
  <c r="E111" i="14"/>
  <c r="F89" i="14"/>
  <c r="E87" i="14"/>
  <c r="J24" i="14"/>
  <c r="E24" i="14"/>
  <c r="J116" i="14"/>
  <c r="J23" i="14"/>
  <c r="J21" i="14"/>
  <c r="E21" i="14"/>
  <c r="J115" i="14"/>
  <c r="J20" i="14"/>
  <c r="J18" i="14"/>
  <c r="E18" i="14"/>
  <c r="F116" i="14"/>
  <c r="J17" i="14"/>
  <c r="J15" i="14"/>
  <c r="E15" i="14"/>
  <c r="F91" i="14"/>
  <c r="J14" i="14"/>
  <c r="J12" i="14"/>
  <c r="J89" i="14" s="1"/>
  <c r="E7" i="14"/>
  <c r="E109" i="14" s="1"/>
  <c r="J37" i="13"/>
  <c r="J36" i="13"/>
  <c r="AY106" i="1"/>
  <c r="J35" i="13"/>
  <c r="AX106" i="1"/>
  <c r="BI255" i="13"/>
  <c r="BH255" i="13"/>
  <c r="BG255" i="13"/>
  <c r="BF255" i="13"/>
  <c r="T255" i="13"/>
  <c r="R255" i="13"/>
  <c r="P255" i="13"/>
  <c r="BI253" i="13"/>
  <c r="BH253" i="13"/>
  <c r="BG253" i="13"/>
  <c r="BF253" i="13"/>
  <c r="T253" i="13"/>
  <c r="R253" i="13"/>
  <c r="P253" i="13"/>
  <c r="BI251" i="13"/>
  <c r="BH251" i="13"/>
  <c r="BG251" i="13"/>
  <c r="BF251" i="13"/>
  <c r="T251" i="13"/>
  <c r="R251" i="13"/>
  <c r="P251" i="13"/>
  <c r="BI249" i="13"/>
  <c r="BH249" i="13"/>
  <c r="BG249" i="13"/>
  <c r="BF249" i="13"/>
  <c r="T249" i="13"/>
  <c r="R249" i="13"/>
  <c r="P249" i="13"/>
  <c r="BI247" i="13"/>
  <c r="BH247" i="13"/>
  <c r="BG247" i="13"/>
  <c r="BF247" i="13"/>
  <c r="T247" i="13"/>
  <c r="R247" i="13"/>
  <c r="P247" i="13"/>
  <c r="BI245" i="13"/>
  <c r="BH245" i="13"/>
  <c r="BG245" i="13"/>
  <c r="BF245" i="13"/>
  <c r="T245" i="13"/>
  <c r="R245" i="13"/>
  <c r="P245" i="13"/>
  <c r="BI243" i="13"/>
  <c r="BH243" i="13"/>
  <c r="BG243" i="13"/>
  <c r="BF243" i="13"/>
  <c r="T243" i="13"/>
  <c r="R243" i="13"/>
  <c r="P243" i="13"/>
  <c r="BI241" i="13"/>
  <c r="BH241" i="13"/>
  <c r="BG241" i="13"/>
  <c r="BF241" i="13"/>
  <c r="T241" i="13"/>
  <c r="R241" i="13"/>
  <c r="P241" i="13"/>
  <c r="BI239" i="13"/>
  <c r="BH239" i="13"/>
  <c r="BG239" i="13"/>
  <c r="BF239" i="13"/>
  <c r="T239" i="13"/>
  <c r="R239" i="13"/>
  <c r="P239" i="13"/>
  <c r="BI237" i="13"/>
  <c r="BH237" i="13"/>
  <c r="BG237" i="13"/>
  <c r="BF237" i="13"/>
  <c r="T237" i="13"/>
  <c r="R237" i="13"/>
  <c r="P237" i="13"/>
  <c r="BI233" i="13"/>
  <c r="BH233" i="13"/>
  <c r="BG233" i="13"/>
  <c r="BF233" i="13"/>
  <c r="T233" i="13"/>
  <c r="T232" i="13"/>
  <c r="R233" i="13"/>
  <c r="R232" i="13"/>
  <c r="P233" i="13"/>
  <c r="P232" i="13"/>
  <c r="BI230" i="13"/>
  <c r="BH230" i="13"/>
  <c r="BG230" i="13"/>
  <c r="BF230" i="13"/>
  <c r="T230" i="13"/>
  <c r="R230" i="13"/>
  <c r="P230" i="13"/>
  <c r="BI228" i="13"/>
  <c r="BH228" i="13"/>
  <c r="BG228" i="13"/>
  <c r="BF228" i="13"/>
  <c r="T228" i="13"/>
  <c r="R228" i="13"/>
  <c r="P228" i="13"/>
  <c r="BI226" i="13"/>
  <c r="BH226" i="13"/>
  <c r="BG226" i="13"/>
  <c r="BF226" i="13"/>
  <c r="T226" i="13"/>
  <c r="R226" i="13"/>
  <c r="P226" i="13"/>
  <c r="BI224" i="13"/>
  <c r="BH224" i="13"/>
  <c r="BG224" i="13"/>
  <c r="BF224" i="13"/>
  <c r="T224" i="13"/>
  <c r="R224" i="13"/>
  <c r="P224" i="13"/>
  <c r="BI222" i="13"/>
  <c r="BH222" i="13"/>
  <c r="BG222" i="13"/>
  <c r="BF222" i="13"/>
  <c r="T222" i="13"/>
  <c r="R222" i="13"/>
  <c r="P222" i="13"/>
  <c r="BI219" i="13"/>
  <c r="BH219" i="13"/>
  <c r="BG219" i="13"/>
  <c r="BF219" i="13"/>
  <c r="T219" i="13"/>
  <c r="R219" i="13"/>
  <c r="P219" i="13"/>
  <c r="BI217" i="13"/>
  <c r="BH217" i="13"/>
  <c r="BG217" i="13"/>
  <c r="BF217" i="13"/>
  <c r="T217" i="13"/>
  <c r="R217" i="13"/>
  <c r="P217" i="13"/>
  <c r="BI215" i="13"/>
  <c r="BH215" i="13"/>
  <c r="BG215" i="13"/>
  <c r="BF215" i="13"/>
  <c r="T215" i="13"/>
  <c r="R215" i="13"/>
  <c r="P215" i="13"/>
  <c r="BI213" i="13"/>
  <c r="BH213" i="13"/>
  <c r="BG213" i="13"/>
  <c r="BF213" i="13"/>
  <c r="T213" i="13"/>
  <c r="R213" i="13"/>
  <c r="P213" i="13"/>
  <c r="BI211" i="13"/>
  <c r="BH211" i="13"/>
  <c r="BG211" i="13"/>
  <c r="BF211" i="13"/>
  <c r="T211" i="13"/>
  <c r="R211" i="13"/>
  <c r="P211" i="13"/>
  <c r="BI209" i="13"/>
  <c r="BH209" i="13"/>
  <c r="BG209" i="13"/>
  <c r="BF209" i="13"/>
  <c r="T209" i="13"/>
  <c r="R209" i="13"/>
  <c r="P209" i="13"/>
  <c r="BI207" i="13"/>
  <c r="BH207" i="13"/>
  <c r="BG207" i="13"/>
  <c r="BF207" i="13"/>
  <c r="T207" i="13"/>
  <c r="R207" i="13"/>
  <c r="P207" i="13"/>
  <c r="BI205" i="13"/>
  <c r="BH205" i="13"/>
  <c r="BG205" i="13"/>
  <c r="BF205" i="13"/>
  <c r="T205" i="13"/>
  <c r="R205" i="13"/>
  <c r="P205" i="13"/>
  <c r="BI203" i="13"/>
  <c r="BH203" i="13"/>
  <c r="BG203" i="13"/>
  <c r="BF203" i="13"/>
  <c r="T203" i="13"/>
  <c r="R203" i="13"/>
  <c r="P203" i="13"/>
  <c r="BI201" i="13"/>
  <c r="BH201" i="13"/>
  <c r="BG201" i="13"/>
  <c r="BF201" i="13"/>
  <c r="T201" i="13"/>
  <c r="R201" i="13"/>
  <c r="P201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T195" i="13"/>
  <c r="R196" i="13"/>
  <c r="R195" i="13" s="1"/>
  <c r="P196" i="13"/>
  <c r="P195" i="13"/>
  <c r="BI193" i="13"/>
  <c r="BH193" i="13"/>
  <c r="BG193" i="13"/>
  <c r="BF193" i="13"/>
  <c r="T193" i="13"/>
  <c r="R193" i="13"/>
  <c r="P193" i="13"/>
  <c r="BI191" i="13"/>
  <c r="BH191" i="13"/>
  <c r="BG191" i="13"/>
  <c r="BF191" i="13"/>
  <c r="T191" i="13"/>
  <c r="R191" i="13"/>
  <c r="P191" i="13"/>
  <c r="BI189" i="13"/>
  <c r="BH189" i="13"/>
  <c r="BG189" i="13"/>
  <c r="BF189" i="13"/>
  <c r="T189" i="13"/>
  <c r="R189" i="13"/>
  <c r="P189" i="13"/>
  <c r="BI187" i="13"/>
  <c r="BH187" i="13"/>
  <c r="BG187" i="13"/>
  <c r="BF187" i="13"/>
  <c r="T187" i="13"/>
  <c r="R187" i="13"/>
  <c r="P187" i="13"/>
  <c r="BI185" i="13"/>
  <c r="BH185" i="13"/>
  <c r="BG185" i="13"/>
  <c r="BF185" i="13"/>
  <c r="T185" i="13"/>
  <c r="R185" i="13"/>
  <c r="P185" i="13"/>
  <c r="BI183" i="13"/>
  <c r="BH183" i="13"/>
  <c r="BG183" i="13"/>
  <c r="BF183" i="13"/>
  <c r="T183" i="13"/>
  <c r="R183" i="13"/>
  <c r="P183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7" i="13"/>
  <c r="BH177" i="13"/>
  <c r="BG177" i="13"/>
  <c r="BF177" i="13"/>
  <c r="T177" i="13"/>
  <c r="R177" i="13"/>
  <c r="P177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8" i="13"/>
  <c r="BH168" i="13"/>
  <c r="BG168" i="13"/>
  <c r="BF168" i="13"/>
  <c r="T168" i="13"/>
  <c r="R168" i="13"/>
  <c r="P168" i="13"/>
  <c r="BI166" i="13"/>
  <c r="BH166" i="13"/>
  <c r="BG166" i="13"/>
  <c r="BF166" i="13"/>
  <c r="T166" i="13"/>
  <c r="R166" i="13"/>
  <c r="P166" i="13"/>
  <c r="BI164" i="13"/>
  <c r="BH164" i="13"/>
  <c r="BG164" i="13"/>
  <c r="BF164" i="13"/>
  <c r="T164" i="13"/>
  <c r="R164" i="13"/>
  <c r="P164" i="13"/>
  <c r="BI162" i="13"/>
  <c r="BH162" i="13"/>
  <c r="BG162" i="13"/>
  <c r="BF162" i="13"/>
  <c r="T162" i="13"/>
  <c r="R162" i="13"/>
  <c r="P162" i="13"/>
  <c r="BI159" i="13"/>
  <c r="BH159" i="13"/>
  <c r="BG159" i="13"/>
  <c r="BF159" i="13"/>
  <c r="T159" i="13"/>
  <c r="R159" i="13"/>
  <c r="P159" i="13"/>
  <c r="BI157" i="13"/>
  <c r="BH157" i="13"/>
  <c r="BG157" i="13"/>
  <c r="BF157" i="13"/>
  <c r="T157" i="13"/>
  <c r="R157" i="13"/>
  <c r="P157" i="13"/>
  <c r="BI154" i="13"/>
  <c r="BH154" i="13"/>
  <c r="BG154" i="13"/>
  <c r="BF154" i="13"/>
  <c r="T154" i="13"/>
  <c r="R154" i="13"/>
  <c r="P154" i="13"/>
  <c r="BI152" i="13"/>
  <c r="BH152" i="13"/>
  <c r="BG152" i="13"/>
  <c r="BF152" i="13"/>
  <c r="T152" i="13"/>
  <c r="R152" i="13"/>
  <c r="P152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F121" i="13"/>
  <c r="E119" i="13"/>
  <c r="F89" i="13"/>
  <c r="E87" i="13"/>
  <c r="J24" i="13"/>
  <c r="E24" i="13"/>
  <c r="J124" i="13"/>
  <c r="J23" i="13"/>
  <c r="J21" i="13"/>
  <c r="E21" i="13"/>
  <c r="J91" i="13"/>
  <c r="J20" i="13"/>
  <c r="J18" i="13"/>
  <c r="E18" i="13"/>
  <c r="F92" i="13"/>
  <c r="J17" i="13"/>
  <c r="J15" i="13"/>
  <c r="E15" i="13"/>
  <c r="F91" i="13"/>
  <c r="J14" i="13"/>
  <c r="J12" i="13"/>
  <c r="J89" i="13" s="1"/>
  <c r="E7" i="13"/>
  <c r="E117" i="13" s="1"/>
  <c r="J37" i="12"/>
  <c r="J36" i="12"/>
  <c r="AY105" i="1"/>
  <c r="J35" i="12"/>
  <c r="AX105" i="1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T119" i="12"/>
  <c r="R120" i="12"/>
  <c r="R119" i="12" s="1"/>
  <c r="P120" i="12"/>
  <c r="P119" i="12"/>
  <c r="F112" i="12"/>
  <c r="E110" i="12"/>
  <c r="F89" i="12"/>
  <c r="E87" i="12"/>
  <c r="J24" i="12"/>
  <c r="E24" i="12"/>
  <c r="J92" i="12" s="1"/>
  <c r="J23" i="12"/>
  <c r="J21" i="12"/>
  <c r="E21" i="12"/>
  <c r="J114" i="12" s="1"/>
  <c r="J20" i="12"/>
  <c r="J18" i="12"/>
  <c r="E18" i="12"/>
  <c r="F115" i="12" s="1"/>
  <c r="J17" i="12"/>
  <c r="J15" i="12"/>
  <c r="E15" i="12"/>
  <c r="F114" i="12" s="1"/>
  <c r="J14" i="12"/>
  <c r="J12" i="12"/>
  <c r="J89" i="12"/>
  <c r="E7" i="12"/>
  <c r="E108" i="12"/>
  <c r="J37" i="11"/>
  <c r="J36" i="11"/>
  <c r="AY104" i="1" s="1"/>
  <c r="J35" i="11"/>
  <c r="AX104" i="1" s="1"/>
  <c r="BI181" i="11"/>
  <c r="BH181" i="11"/>
  <c r="BG181" i="11"/>
  <c r="BF181" i="11"/>
  <c r="T181" i="11"/>
  <c r="R181" i="11"/>
  <c r="P181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F114" i="11"/>
  <c r="E112" i="11"/>
  <c r="F89" i="11"/>
  <c r="E87" i="11"/>
  <c r="J24" i="11"/>
  <c r="E24" i="11"/>
  <c r="J117" i="11" s="1"/>
  <c r="J23" i="11"/>
  <c r="J21" i="11"/>
  <c r="E21" i="11"/>
  <c r="J116" i="11" s="1"/>
  <c r="J20" i="11"/>
  <c r="J18" i="11"/>
  <c r="E18" i="11"/>
  <c r="F117" i="11" s="1"/>
  <c r="J17" i="11"/>
  <c r="J15" i="11"/>
  <c r="E15" i="11"/>
  <c r="F116" i="11" s="1"/>
  <c r="J14" i="11"/>
  <c r="J12" i="11"/>
  <c r="J114" i="11"/>
  <c r="E7" i="11"/>
  <c r="E110" i="11"/>
  <c r="J37" i="10"/>
  <c r="J36" i="10"/>
  <c r="AY103" i="1" s="1"/>
  <c r="J35" i="10"/>
  <c r="AX103" i="1" s="1"/>
  <c r="BI233" i="10"/>
  <c r="BH233" i="10"/>
  <c r="BG233" i="10"/>
  <c r="BF233" i="10"/>
  <c r="T233" i="10"/>
  <c r="R233" i="10"/>
  <c r="P233" i="10"/>
  <c r="BI231" i="10"/>
  <c r="BH231" i="10"/>
  <c r="BG231" i="10"/>
  <c r="BF231" i="10"/>
  <c r="T231" i="10"/>
  <c r="R231" i="10"/>
  <c r="P231" i="10"/>
  <c r="BI229" i="10"/>
  <c r="BH229" i="10"/>
  <c r="BG229" i="10"/>
  <c r="BF229" i="10"/>
  <c r="T229" i="10"/>
  <c r="R229" i="10"/>
  <c r="P229" i="10"/>
  <c r="BI227" i="10"/>
  <c r="BH227" i="10"/>
  <c r="BG227" i="10"/>
  <c r="BF227" i="10"/>
  <c r="T227" i="10"/>
  <c r="R227" i="10"/>
  <c r="P227" i="10"/>
  <c r="BI225" i="10"/>
  <c r="BH225" i="10"/>
  <c r="BG225" i="10"/>
  <c r="BF225" i="10"/>
  <c r="T225" i="10"/>
  <c r="R225" i="10"/>
  <c r="P225" i="10"/>
  <c r="BI223" i="10"/>
  <c r="BH223" i="10"/>
  <c r="BG223" i="10"/>
  <c r="BF223" i="10"/>
  <c r="T223" i="10"/>
  <c r="R223" i="10"/>
  <c r="P223" i="10"/>
  <c r="BI221" i="10"/>
  <c r="BH221" i="10"/>
  <c r="BG221" i="10"/>
  <c r="BF221" i="10"/>
  <c r="T221" i="10"/>
  <c r="R221" i="10"/>
  <c r="P221" i="10"/>
  <c r="BI219" i="10"/>
  <c r="BH219" i="10"/>
  <c r="BG219" i="10"/>
  <c r="BF219" i="10"/>
  <c r="T219" i="10"/>
  <c r="R219" i="10"/>
  <c r="P219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F114" i="10"/>
  <c r="E112" i="10"/>
  <c r="F89" i="10"/>
  <c r="E87" i="10"/>
  <c r="J24" i="10"/>
  <c r="E24" i="10"/>
  <c r="J117" i="10" s="1"/>
  <c r="J23" i="10"/>
  <c r="J21" i="10"/>
  <c r="E21" i="10"/>
  <c r="J91" i="10" s="1"/>
  <c r="J20" i="10"/>
  <c r="J18" i="10"/>
  <c r="E18" i="10"/>
  <c r="F92" i="10" s="1"/>
  <c r="J17" i="10"/>
  <c r="J15" i="10"/>
  <c r="E15" i="10"/>
  <c r="F116" i="10" s="1"/>
  <c r="J14" i="10"/>
  <c r="J12" i="10"/>
  <c r="J114" i="10"/>
  <c r="E7" i="10"/>
  <c r="E110" i="10"/>
  <c r="J37" i="9"/>
  <c r="J36" i="9"/>
  <c r="AY102" i="1" s="1"/>
  <c r="J35" i="9"/>
  <c r="AX102" i="1"/>
  <c r="BI167" i="9"/>
  <c r="BH167" i="9"/>
  <c r="BG167" i="9"/>
  <c r="BF167" i="9"/>
  <c r="T167" i="9"/>
  <c r="T166" i="9" s="1"/>
  <c r="R167" i="9"/>
  <c r="R166" i="9" s="1"/>
  <c r="P167" i="9"/>
  <c r="P166" i="9" s="1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F114" i="9"/>
  <c r="E112" i="9"/>
  <c r="F89" i="9"/>
  <c r="E87" i="9"/>
  <c r="J24" i="9"/>
  <c r="E24" i="9"/>
  <c r="J92" i="9" s="1"/>
  <c r="J23" i="9"/>
  <c r="J21" i="9"/>
  <c r="E21" i="9"/>
  <c r="J91" i="9" s="1"/>
  <c r="J20" i="9"/>
  <c r="J18" i="9"/>
  <c r="E18" i="9"/>
  <c r="F117" i="9" s="1"/>
  <c r="J17" i="9"/>
  <c r="J15" i="9"/>
  <c r="E15" i="9"/>
  <c r="F116" i="9" s="1"/>
  <c r="J14" i="9"/>
  <c r="J12" i="9"/>
  <c r="J114" i="9"/>
  <c r="E7" i="9"/>
  <c r="E85" i="9"/>
  <c r="J37" i="8"/>
  <c r="J36" i="8"/>
  <c r="AY101" i="1" s="1"/>
  <c r="J35" i="8"/>
  <c r="AX101" i="1" s="1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3" i="8"/>
  <c r="E111" i="8"/>
  <c r="F89" i="8"/>
  <c r="E87" i="8"/>
  <c r="J24" i="8"/>
  <c r="E24" i="8"/>
  <c r="J116" i="8" s="1"/>
  <c r="J23" i="8"/>
  <c r="J21" i="8"/>
  <c r="E21" i="8"/>
  <c r="J91" i="8" s="1"/>
  <c r="J20" i="8"/>
  <c r="J18" i="8"/>
  <c r="E18" i="8"/>
  <c r="F92" i="8" s="1"/>
  <c r="J17" i="8"/>
  <c r="J15" i="8"/>
  <c r="E15" i="8"/>
  <c r="F115" i="8" s="1"/>
  <c r="J14" i="8"/>
  <c r="J12" i="8"/>
  <c r="J113" i="8"/>
  <c r="E7" i="8"/>
  <c r="E85" i="8"/>
  <c r="J37" i="7"/>
  <c r="J36" i="7"/>
  <c r="AY100" i="1" s="1"/>
  <c r="J35" i="7"/>
  <c r="AX100" i="1" s="1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F113" i="7"/>
  <c r="E11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116" i="7" s="1"/>
  <c r="J17" i="7"/>
  <c r="J15" i="7"/>
  <c r="E15" i="7"/>
  <c r="F115" i="7" s="1"/>
  <c r="J14" i="7"/>
  <c r="J12" i="7"/>
  <c r="J89" i="7"/>
  <c r="E7" i="7"/>
  <c r="E109" i="7"/>
  <c r="J198" i="6"/>
  <c r="J37" i="6"/>
  <c r="J36" i="6"/>
  <c r="AY99" i="1"/>
  <c r="J35" i="6"/>
  <c r="AX99" i="1"/>
  <c r="BI217" i="6"/>
  <c r="BH217" i="6"/>
  <c r="BG217" i="6"/>
  <c r="BF217" i="6"/>
  <c r="T217" i="6"/>
  <c r="T216" i="6"/>
  <c r="R217" i="6"/>
  <c r="R216" i="6"/>
  <c r="P217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T199" i="6" s="1"/>
  <c r="R200" i="6"/>
  <c r="R199" i="6" s="1"/>
  <c r="P200" i="6"/>
  <c r="P199" i="6" s="1"/>
  <c r="J100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F116" i="6"/>
  <c r="E114" i="6"/>
  <c r="F89" i="6"/>
  <c r="E87" i="6"/>
  <c r="J24" i="6"/>
  <c r="E24" i="6"/>
  <c r="J119" i="6" s="1"/>
  <c r="J23" i="6"/>
  <c r="J21" i="6"/>
  <c r="E21" i="6"/>
  <c r="J91" i="6" s="1"/>
  <c r="J20" i="6"/>
  <c r="J18" i="6"/>
  <c r="E18" i="6"/>
  <c r="F119" i="6" s="1"/>
  <c r="J17" i="6"/>
  <c r="J15" i="6"/>
  <c r="E15" i="6"/>
  <c r="F91" i="6" s="1"/>
  <c r="J14" i="6"/>
  <c r="J12" i="6"/>
  <c r="J89" i="6" s="1"/>
  <c r="E7" i="6"/>
  <c r="E112" i="6"/>
  <c r="J37" i="5"/>
  <c r="J36" i="5"/>
  <c r="AY98" i="1" s="1"/>
  <c r="J35" i="5"/>
  <c r="AX98" i="1" s="1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2" i="5"/>
  <c r="BH122" i="5"/>
  <c r="BG122" i="5"/>
  <c r="BF122" i="5"/>
  <c r="T122" i="5"/>
  <c r="T121" i="5"/>
  <c r="R122" i="5"/>
  <c r="R121" i="5"/>
  <c r="P122" i="5"/>
  <c r="P121" i="5"/>
  <c r="F114" i="5"/>
  <c r="E112" i="5"/>
  <c r="F89" i="5"/>
  <c r="E87" i="5"/>
  <c r="J24" i="5"/>
  <c r="E24" i="5"/>
  <c r="J117" i="5" s="1"/>
  <c r="J23" i="5"/>
  <c r="J21" i="5"/>
  <c r="E21" i="5"/>
  <c r="J116" i="5" s="1"/>
  <c r="J20" i="5"/>
  <c r="J18" i="5"/>
  <c r="E18" i="5"/>
  <c r="F117" i="5" s="1"/>
  <c r="J17" i="5"/>
  <c r="J15" i="5"/>
  <c r="E15" i="5"/>
  <c r="F91" i="5" s="1"/>
  <c r="J14" i="5"/>
  <c r="J12" i="5"/>
  <c r="J89" i="5" s="1"/>
  <c r="E7" i="5"/>
  <c r="E110" i="5"/>
  <c r="J37" i="4"/>
  <c r="J36" i="4"/>
  <c r="AY97" i="1" s="1"/>
  <c r="J35" i="4"/>
  <c r="AX97" i="1" s="1"/>
  <c r="BI171" i="4"/>
  <c r="BH171" i="4"/>
  <c r="BG171" i="4"/>
  <c r="BF171" i="4"/>
  <c r="T171" i="4"/>
  <c r="T170" i="4" s="1"/>
  <c r="R171" i="4"/>
  <c r="R170" i="4" s="1"/>
  <c r="P171" i="4"/>
  <c r="P170" i="4" s="1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92" i="4" s="1"/>
  <c r="J23" i="4"/>
  <c r="J21" i="4"/>
  <c r="E21" i="4"/>
  <c r="J116" i="4" s="1"/>
  <c r="J20" i="4"/>
  <c r="J18" i="4"/>
  <c r="E18" i="4"/>
  <c r="F92" i="4" s="1"/>
  <c r="J17" i="4"/>
  <c r="J15" i="4"/>
  <c r="E15" i="4"/>
  <c r="F91" i="4" s="1"/>
  <c r="J14" i="4"/>
  <c r="J12" i="4"/>
  <c r="J114" i="4"/>
  <c r="E7" i="4"/>
  <c r="E85" i="4"/>
  <c r="J37" i="3"/>
  <c r="J36" i="3"/>
  <c r="AY96" i="1" s="1"/>
  <c r="J35" i="3"/>
  <c r="AX96" i="1" s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92" i="3" s="1"/>
  <c r="J17" i="3"/>
  <c r="J15" i="3"/>
  <c r="E15" i="3"/>
  <c r="F91" i="3" s="1"/>
  <c r="J14" i="3"/>
  <c r="J12" i="3"/>
  <c r="J113" i="3" s="1"/>
  <c r="E7" i="3"/>
  <c r="E109" i="3"/>
  <c r="J37" i="2"/>
  <c r="J36" i="2"/>
  <c r="AY95" i="1" s="1"/>
  <c r="J35" i="2"/>
  <c r="AX95" i="1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/>
  <c r="J23" i="2"/>
  <c r="J21" i="2"/>
  <c r="E21" i="2"/>
  <c r="J91" i="2"/>
  <c r="J20" i="2"/>
  <c r="J18" i="2"/>
  <c r="E18" i="2"/>
  <c r="F116" i="2"/>
  <c r="J17" i="2"/>
  <c r="J15" i="2"/>
  <c r="E15" i="2"/>
  <c r="F91" i="2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BK183" i="24"/>
  <c r="J175" i="24"/>
  <c r="BK239" i="24"/>
  <c r="BK138" i="24"/>
  <c r="BK155" i="24"/>
  <c r="J239" i="24"/>
  <c r="BK162" i="24"/>
  <c r="BK142" i="25"/>
  <c r="BK129" i="25"/>
  <c r="J136" i="3"/>
  <c r="J122" i="3"/>
  <c r="BK175" i="3"/>
  <c r="BK173" i="3"/>
  <c r="J173" i="3"/>
  <c r="J157" i="3"/>
  <c r="J166" i="4"/>
  <c r="BK151" i="4"/>
  <c r="J131" i="4"/>
  <c r="BK135" i="4"/>
  <c r="BK129" i="4"/>
  <c r="BK144" i="5"/>
  <c r="J167" i="5"/>
  <c r="J146" i="5"/>
  <c r="J136" i="5"/>
  <c r="J122" i="5"/>
  <c r="J193" i="5"/>
  <c r="J177" i="5"/>
  <c r="J134" i="5"/>
  <c r="J179" i="5"/>
  <c r="J160" i="5"/>
  <c r="J130" i="5"/>
  <c r="BK134" i="6"/>
  <c r="BK152" i="6"/>
  <c r="J178" i="6"/>
  <c r="J206" i="6"/>
  <c r="BK217" i="6"/>
  <c r="J180" i="6"/>
  <c r="J140" i="6"/>
  <c r="J144" i="6"/>
  <c r="J128" i="6"/>
  <c r="BK140" i="6"/>
  <c r="BK151" i="7"/>
  <c r="BK177" i="7"/>
  <c r="BK134" i="7"/>
  <c r="J187" i="7"/>
  <c r="J171" i="7"/>
  <c r="BK165" i="7"/>
  <c r="J143" i="7"/>
  <c r="J136" i="7"/>
  <c r="J151" i="8"/>
  <c r="BK147" i="8"/>
  <c r="J130" i="8"/>
  <c r="BK165" i="8"/>
  <c r="BK153" i="8"/>
  <c r="J138" i="8"/>
  <c r="J124" i="8"/>
  <c r="BK149" i="9"/>
  <c r="J164" i="9"/>
  <c r="BK145" i="9"/>
  <c r="BK135" i="9"/>
  <c r="J141" i="9"/>
  <c r="J199" i="10"/>
  <c r="J205" i="10"/>
  <c r="J225" i="10"/>
  <c r="BK213" i="10"/>
  <c r="J217" i="10"/>
  <c r="J211" i="10"/>
  <c r="BK199" i="10"/>
  <c r="BK129" i="10"/>
  <c r="J140" i="10"/>
  <c r="J166" i="10"/>
  <c r="BK176" i="10"/>
  <c r="J148" i="10"/>
  <c r="J173" i="11"/>
  <c r="J177" i="11"/>
  <c r="J158" i="11"/>
  <c r="BK177" i="11"/>
  <c r="BK154" i="11"/>
  <c r="BK158" i="11"/>
  <c r="BK139" i="11"/>
  <c r="BK120" i="12"/>
  <c r="BK129" i="12"/>
  <c r="BK134" i="13"/>
  <c r="BK164" i="13"/>
  <c r="BK185" i="13"/>
  <c r="J148" i="13"/>
  <c r="J230" i="13"/>
  <c r="BK205" i="13"/>
  <c r="BK224" i="13"/>
  <c r="J177" i="13"/>
  <c r="BK247" i="13"/>
  <c r="J247" i="13"/>
  <c r="J134" i="13"/>
  <c r="J142" i="13"/>
  <c r="J166" i="13"/>
  <c r="J142" i="14"/>
  <c r="BK144" i="14"/>
  <c r="J138" i="14"/>
  <c r="J140" i="14"/>
  <c r="J183" i="15"/>
  <c r="BK247" i="15"/>
  <c r="BK261" i="15"/>
  <c r="J225" i="15"/>
  <c r="BK249" i="15"/>
  <c r="J172" i="15"/>
  <c r="BK165" i="15"/>
  <c r="J189" i="15"/>
  <c r="BK193" i="15"/>
  <c r="J221" i="15"/>
  <c r="BK152" i="15"/>
  <c r="J215" i="15"/>
  <c r="J136" i="16"/>
  <c r="BK132" i="16"/>
  <c r="BK148" i="16"/>
  <c r="J233" i="17"/>
  <c r="J185" i="17"/>
  <c r="J245" i="17"/>
  <c r="J181" i="17"/>
  <c r="J136" i="17"/>
  <c r="BK226" i="17"/>
  <c r="J148" i="17"/>
  <c r="J237" i="17"/>
  <c r="BK171" i="17"/>
  <c r="BK134" i="17"/>
  <c r="BK176" i="18"/>
  <c r="J145" i="18"/>
  <c r="BK178" i="18"/>
  <c r="BK167" i="18"/>
  <c r="J140" i="18"/>
  <c r="J171" i="18"/>
  <c r="J133" i="21"/>
  <c r="J149" i="21"/>
  <c r="BK189" i="22"/>
  <c r="J168" i="22"/>
  <c r="J142" i="22"/>
  <c r="BK175" i="22"/>
  <c r="BK161" i="22"/>
  <c r="BK155" i="22"/>
  <c r="BK148" i="23"/>
  <c r="J148" i="23"/>
  <c r="BK174" i="23"/>
  <c r="BK142" i="23"/>
  <c r="J168" i="24"/>
  <c r="BK225" i="24"/>
  <c r="J211" i="24"/>
  <c r="BK170" i="24"/>
  <c r="J142" i="24"/>
  <c r="J192" i="24"/>
  <c r="J196" i="24"/>
  <c r="J247" i="24"/>
  <c r="BK172" i="24"/>
  <c r="J187" i="24"/>
  <c r="BK152" i="24"/>
  <c r="J179" i="24"/>
  <c r="J221" i="24"/>
  <c r="J140" i="25"/>
  <c r="J132" i="2"/>
  <c r="J159" i="2"/>
  <c r="J149" i="2"/>
  <c r="J161" i="2"/>
  <c r="BK132" i="2"/>
  <c r="AS94" i="1"/>
  <c r="J134" i="3"/>
  <c r="J155" i="4"/>
  <c r="J139" i="4"/>
  <c r="J164" i="4"/>
  <c r="BK155" i="4"/>
  <c r="J147" i="4"/>
  <c r="BK132" i="5"/>
  <c r="J144" i="5"/>
  <c r="BK126" i="5"/>
  <c r="J185" i="5"/>
  <c r="BK134" i="5"/>
  <c r="J154" i="5"/>
  <c r="J134" i="6"/>
  <c r="J186" i="6"/>
  <c r="BK202" i="6"/>
  <c r="BK204" i="6"/>
  <c r="J156" i="6"/>
  <c r="BK188" i="6"/>
  <c r="J179" i="7"/>
  <c r="BK122" i="7"/>
  <c r="BK128" i="7"/>
  <c r="BK122" i="8"/>
  <c r="BK130" i="8"/>
  <c r="J132" i="8"/>
  <c r="J157" i="8"/>
  <c r="J173" i="8"/>
  <c r="J136" i="8"/>
  <c r="BK155" i="8"/>
  <c r="J126" i="8"/>
  <c r="BK147" i="9"/>
  <c r="J151" i="9"/>
  <c r="BK143" i="9"/>
  <c r="BK125" i="9"/>
  <c r="BK231" i="10"/>
  <c r="BK138" i="10"/>
  <c r="J219" i="10"/>
  <c r="BK186" i="10"/>
  <c r="J152" i="10"/>
  <c r="BK188" i="10"/>
  <c r="J221" i="10"/>
  <c r="J209" i="10"/>
  <c r="BK142" i="10"/>
  <c r="J144" i="10"/>
  <c r="BK131" i="10"/>
  <c r="BK190" i="10"/>
  <c r="BK125" i="10"/>
  <c r="J181" i="11"/>
  <c r="J167" i="11"/>
  <c r="BK165" i="11"/>
  <c r="BK144" i="11"/>
  <c r="J165" i="11"/>
  <c r="J141" i="11"/>
  <c r="J131" i="12"/>
  <c r="J135" i="12"/>
  <c r="J217" i="13"/>
  <c r="J226" i="13"/>
  <c r="J154" i="13"/>
  <c r="J144" i="13"/>
  <c r="J174" i="13"/>
  <c r="BK191" i="13"/>
  <c r="BK183" i="13"/>
  <c r="J168" i="13"/>
  <c r="J185" i="13"/>
  <c r="BK233" i="13"/>
  <c r="BK189" i="13"/>
  <c r="J203" i="13"/>
  <c r="J146" i="13"/>
  <c r="J215" i="13"/>
  <c r="BK157" i="13"/>
  <c r="BK150" i="14"/>
  <c r="BK159" i="14"/>
  <c r="BK136" i="14"/>
  <c r="J159" i="14"/>
  <c r="J128" i="14"/>
  <c r="BK176" i="15"/>
  <c r="J253" i="15"/>
  <c r="BK195" i="15"/>
  <c r="J243" i="15"/>
  <c r="BK161" i="15"/>
  <c r="BK191" i="15"/>
  <c r="BK170" i="15"/>
  <c r="BK241" i="15"/>
  <c r="BK163" i="15"/>
  <c r="J213" i="15"/>
  <c r="J207" i="15"/>
  <c r="J168" i="15"/>
  <c r="J209" i="15"/>
  <c r="J239" i="15"/>
  <c r="J144" i="16"/>
  <c r="J138" i="16"/>
  <c r="BK161" i="16"/>
  <c r="BK130" i="16"/>
  <c r="J130" i="16"/>
  <c r="BK128" i="16"/>
  <c r="BK209" i="17"/>
  <c r="BK177" i="17"/>
  <c r="BK237" i="17"/>
  <c r="BK205" i="17"/>
  <c r="BK175" i="17"/>
  <c r="J150" i="17"/>
  <c r="J247" i="17"/>
  <c r="J213" i="17"/>
  <c r="J169" i="17"/>
  <c r="BK142" i="17"/>
  <c r="J209" i="17"/>
  <c r="J183" i="17"/>
  <c r="BK154" i="17"/>
  <c r="BK205" i="18"/>
  <c r="J205" i="18"/>
  <c r="J173" i="18"/>
  <c r="BK201" i="18"/>
  <c r="J156" i="18"/>
  <c r="J148" i="18"/>
  <c r="BK169" i="18"/>
  <c r="BK130" i="18"/>
  <c r="BK186" i="18"/>
  <c r="BK145" i="18"/>
  <c r="J132" i="18"/>
  <c r="BK143" i="19"/>
  <c r="BK156" i="19"/>
  <c r="J126" i="19"/>
  <c r="J141" i="19"/>
  <c r="J143" i="19"/>
  <c r="BK144" i="20"/>
  <c r="BK137" i="20"/>
  <c r="J172" i="20"/>
  <c r="BK191" i="20"/>
  <c r="BK172" i="20"/>
  <c r="BK155" i="20"/>
  <c r="BK149" i="21"/>
  <c r="J146" i="21"/>
  <c r="BK133" i="21"/>
  <c r="BK129" i="21"/>
  <c r="BK195" i="22"/>
  <c r="BK179" i="22"/>
  <c r="BK153" i="22"/>
  <c r="BK182" i="22"/>
  <c r="J197" i="22"/>
  <c r="J179" i="22"/>
  <c r="BK199" i="22"/>
  <c r="BK151" i="22"/>
  <c r="BK146" i="23"/>
  <c r="J133" i="23"/>
  <c r="J144" i="23"/>
  <c r="J163" i="23"/>
  <c r="J161" i="23"/>
  <c r="J155" i="23"/>
  <c r="J155" i="24"/>
  <c r="J183" i="24"/>
  <c r="BK231" i="24"/>
  <c r="J223" i="24"/>
  <c r="J229" i="24"/>
  <c r="BK202" i="24"/>
  <c r="BK233" i="24"/>
  <c r="J170" i="24"/>
  <c r="BK133" i="26"/>
  <c r="BK151" i="2"/>
  <c r="BK130" i="2"/>
  <c r="J157" i="2"/>
  <c r="BK143" i="2"/>
  <c r="J134" i="2"/>
  <c r="BK122" i="2"/>
  <c r="J151" i="3"/>
  <c r="BK147" i="3"/>
  <c r="J163" i="3"/>
  <c r="BK134" i="3"/>
  <c r="J167" i="3"/>
  <c r="BK169" i="3"/>
  <c r="J138" i="3"/>
  <c r="J159" i="3"/>
  <c r="BK164" i="4"/>
  <c r="BK162" i="4"/>
  <c r="J149" i="4"/>
  <c r="J137" i="4"/>
  <c r="BK131" i="4"/>
  <c r="BK139" i="4"/>
  <c r="BK146" i="5"/>
  <c r="BK167" i="5"/>
  <c r="BK160" i="5"/>
  <c r="BK158" i="5"/>
  <c r="J140" i="5"/>
  <c r="BK173" i="5"/>
  <c r="BK156" i="5"/>
  <c r="BK122" i="5"/>
  <c r="J126" i="6"/>
  <c r="BK130" i="6"/>
  <c r="J190" i="6"/>
  <c r="BK147" i="7"/>
  <c r="J163" i="7"/>
  <c r="J134" i="7"/>
  <c r="J128" i="7"/>
  <c r="J128" i="8"/>
  <c r="BK145" i="8"/>
  <c r="J161" i="8"/>
  <c r="BK128" i="8"/>
  <c r="J143" i="8"/>
  <c r="J153" i="8"/>
  <c r="J149" i="8"/>
  <c r="BK158" i="9"/>
  <c r="J156" i="9"/>
  <c r="J143" i="9"/>
  <c r="BK127" i="9"/>
  <c r="J127" i="9"/>
  <c r="J129" i="9"/>
  <c r="BK150" i="10"/>
  <c r="J182" i="10"/>
  <c r="BK221" i="10"/>
  <c r="J227" i="10"/>
  <c r="BK209" i="10"/>
  <c r="BK192" i="10"/>
  <c r="J215" i="10"/>
  <c r="BK194" i="10"/>
  <c r="BK140" i="10"/>
  <c r="BK152" i="10"/>
  <c r="J123" i="10"/>
  <c r="BK162" i="11"/>
  <c r="BK181" i="11"/>
  <c r="J249" i="13"/>
  <c r="BK253" i="13"/>
  <c r="BK154" i="13"/>
  <c r="BK199" i="13"/>
  <c r="J181" i="13"/>
  <c r="J239" i="13"/>
  <c r="BK144" i="13"/>
  <c r="J205" i="13"/>
  <c r="BK187" i="13"/>
  <c r="BK140" i="14"/>
  <c r="BK148" i="14"/>
  <c r="J161" i="14"/>
  <c r="J130" i="14"/>
  <c r="J132" i="14"/>
  <c r="BK205" i="15"/>
  <c r="J170" i="15"/>
  <c r="J251" i="15"/>
  <c r="J136" i="15"/>
  <c r="J217" i="15"/>
  <c r="J154" i="15"/>
  <c r="BK148" i="15"/>
  <c r="J159" i="15"/>
  <c r="BK230" i="15"/>
  <c r="BK136" i="15"/>
  <c r="J156" i="15"/>
  <c r="BK235" i="15"/>
  <c r="BK232" i="15"/>
  <c r="BK243" i="15"/>
  <c r="J152" i="16"/>
  <c r="BK134" i="16"/>
  <c r="BK152" i="16"/>
  <c r="BK146" i="16"/>
  <c r="J124" i="16"/>
  <c r="BK228" i="17"/>
  <c r="J230" i="17"/>
  <c r="J188" i="17"/>
  <c r="J140" i="17"/>
  <c r="BK243" i="17"/>
  <c r="BK201" i="17"/>
  <c r="J164" i="17"/>
  <c r="J138" i="17"/>
  <c r="BK239" i="17"/>
  <c r="J211" i="17"/>
  <c r="BK185" i="17"/>
  <c r="BK159" i="17"/>
  <c r="J146" i="17"/>
  <c r="J201" i="18"/>
  <c r="BK173" i="18"/>
  <c r="BK191" i="18"/>
  <c r="BK140" i="18"/>
  <c r="BK159" i="18"/>
  <c r="BK148" i="18"/>
  <c r="J176" i="18"/>
  <c r="BK156" i="18"/>
  <c r="BK161" i="19"/>
  <c r="BK128" i="19"/>
  <c r="BK135" i="19"/>
  <c r="J156" i="19"/>
  <c r="J133" i="19"/>
  <c r="J139" i="19"/>
  <c r="J137" i="20"/>
  <c r="BK150" i="20"/>
  <c r="BK153" i="20"/>
  <c r="J187" i="20"/>
  <c r="BK135" i="20"/>
  <c r="J144" i="20"/>
  <c r="J166" i="20"/>
  <c r="BK127" i="20"/>
  <c r="J139" i="21"/>
  <c r="BK131" i="21"/>
  <c r="BK186" i="22"/>
  <c r="J145" i="22"/>
  <c r="BK163" i="22"/>
  <c r="J153" i="22"/>
  <c r="BK128" i="22"/>
  <c r="BK193" i="22"/>
  <c r="BK147" i="22"/>
  <c r="BK173" i="22"/>
  <c r="BK131" i="23"/>
  <c r="J127" i="23"/>
  <c r="J142" i="23"/>
  <c r="J176" i="23"/>
  <c r="BK125" i="23"/>
  <c r="J167" i="23"/>
  <c r="BK136" i="24"/>
  <c r="BK175" i="24"/>
  <c r="J148" i="24"/>
  <c r="J233" i="24"/>
  <c r="BK142" i="24"/>
  <c r="BK221" i="24"/>
  <c r="J200" i="24"/>
  <c r="BK132" i="24"/>
  <c r="BK187" i="24"/>
  <c r="J243" i="24"/>
  <c r="J237" i="24"/>
  <c r="BK148" i="24"/>
  <c r="BK223" i="24"/>
  <c r="BK209" i="24"/>
  <c r="J129" i="25"/>
  <c r="J144" i="25"/>
  <c r="J170" i="26"/>
  <c r="BK176" i="26"/>
  <c r="J131" i="26"/>
  <c r="BK174" i="26"/>
  <c r="J172" i="24"/>
  <c r="J147" i="25"/>
  <c r="BK133" i="25"/>
  <c r="BK181" i="26"/>
  <c r="BK163" i="26"/>
  <c r="BK165" i="26"/>
  <c r="J146" i="26"/>
  <c r="BK157" i="26"/>
  <c r="J209" i="24"/>
  <c r="J131" i="25"/>
  <c r="J137" i="25"/>
  <c r="J181" i="26"/>
  <c r="J155" i="26"/>
  <c r="J133" i="26"/>
  <c r="BK153" i="26"/>
  <c r="BK137" i="26"/>
  <c r="BK179" i="26"/>
  <c r="J136" i="2"/>
  <c r="BK124" i="2"/>
  <c r="J167" i="2"/>
  <c r="J153" i="2"/>
  <c r="J145" i="2"/>
  <c r="J175" i="3"/>
  <c r="BK141" i="3"/>
  <c r="J181" i="5"/>
  <c r="BK206" i="6"/>
  <c r="J138" i="6"/>
  <c r="BK192" i="6"/>
  <c r="J210" i="6"/>
  <c r="BK142" i="6"/>
  <c r="J196" i="6"/>
  <c r="J148" i="6"/>
  <c r="BK212" i="6"/>
  <c r="J182" i="6"/>
  <c r="J160" i="6"/>
  <c r="BK173" i="7"/>
  <c r="BK124" i="7"/>
  <c r="BK157" i="7"/>
  <c r="J138" i="7"/>
  <c r="BK141" i="7"/>
  <c r="J157" i="7"/>
  <c r="BK159" i="8"/>
  <c r="BK126" i="8"/>
  <c r="J179" i="8"/>
  <c r="BK169" i="8"/>
  <c r="J181" i="8"/>
  <c r="J145" i="8"/>
  <c r="J167" i="9"/>
  <c r="BK167" i="9"/>
  <c r="BK156" i="9"/>
  <c r="BK129" i="9"/>
  <c r="BK141" i="9"/>
  <c r="BK148" i="10"/>
  <c r="J180" i="10"/>
  <c r="J129" i="10"/>
  <c r="BK144" i="10"/>
  <c r="BK164" i="10"/>
  <c r="BK170" i="10"/>
  <c r="BK217" i="10"/>
  <c r="BK182" i="10"/>
  <c r="J188" i="10"/>
  <c r="BK196" i="10"/>
  <c r="J179" i="11"/>
  <c r="J127" i="11"/>
  <c r="J175" i="11"/>
  <c r="BK156" i="11"/>
  <c r="BK129" i="11"/>
  <c r="BK152" i="11"/>
  <c r="BK123" i="12"/>
  <c r="J137" i="12"/>
  <c r="J162" i="13"/>
  <c r="BK172" i="13"/>
  <c r="J172" i="13"/>
  <c r="J136" i="13"/>
  <c r="J199" i="13"/>
  <c r="BK213" i="13"/>
  <c r="BK251" i="13"/>
  <c r="BK249" i="13"/>
  <c r="BK230" i="13"/>
  <c r="BK217" i="13"/>
  <c r="BK207" i="13"/>
  <c r="BK219" i="13"/>
  <c r="BK156" i="15"/>
  <c r="BK223" i="15"/>
  <c r="J198" i="15"/>
  <c r="BK183" i="15"/>
  <c r="BK174" i="15"/>
  <c r="BK159" i="16"/>
  <c r="J134" i="16"/>
  <c r="BK126" i="16"/>
  <c r="J203" i="17"/>
  <c r="BK249" i="17"/>
  <c r="J199" i="17"/>
  <c r="BK164" i="17"/>
  <c r="J221" i="17"/>
  <c r="J161" i="17"/>
  <c r="BK253" i="17"/>
  <c r="BK219" i="17"/>
  <c r="BK181" i="17"/>
  <c r="J142" i="17"/>
  <c r="J191" i="18"/>
  <c r="J186" i="18"/>
  <c r="J198" i="18"/>
  <c r="J138" i="18"/>
  <c r="BK163" i="18"/>
  <c r="BK150" i="18"/>
  <c r="J130" i="18"/>
  <c r="J145" i="19"/>
  <c r="J124" i="21"/>
  <c r="BK138" i="22"/>
  <c r="J138" i="22"/>
  <c r="J175" i="22"/>
  <c r="J201" i="22"/>
  <c r="J170" i="22"/>
  <c r="J169" i="23"/>
  <c r="BK150" i="23"/>
  <c r="J129" i="23"/>
  <c r="J137" i="23"/>
  <c r="J157" i="24"/>
  <c r="BK161" i="26"/>
  <c r="BK194" i="24"/>
  <c r="BK213" i="24"/>
  <c r="J213" i="24"/>
  <c r="BK237" i="24"/>
  <c r="BK196" i="24"/>
  <c r="BK137" i="25"/>
  <c r="J133" i="25"/>
  <c r="J142" i="26"/>
  <c r="BK149" i="26"/>
  <c r="J149" i="26"/>
  <c r="BK127" i="26"/>
  <c r="BK145" i="2"/>
  <c r="J151" i="2"/>
  <c r="J165" i="2"/>
  <c r="BK147" i="2"/>
  <c r="BK141" i="2"/>
  <c r="J171" i="3"/>
  <c r="J165" i="3"/>
  <c r="J153" i="3"/>
  <c r="BK132" i="3"/>
  <c r="BK122" i="3"/>
  <c r="J153" i="4"/>
  <c r="BK127" i="4"/>
  <c r="J168" i="4"/>
  <c r="J129" i="4"/>
  <c r="J171" i="5"/>
  <c r="J158" i="5"/>
  <c r="BK140" i="5"/>
  <c r="J138" i="5"/>
  <c r="BK195" i="5"/>
  <c r="J187" i="5"/>
  <c r="J183" i="5"/>
  <c r="J173" i="5"/>
  <c r="BK152" i="5"/>
  <c r="BK136" i="5"/>
  <c r="BK191" i="5"/>
  <c r="J169" i="5"/>
  <c r="BK175" i="5"/>
  <c r="J174" i="6"/>
  <c r="J176" i="6"/>
  <c r="J192" i="6"/>
  <c r="BK196" i="6"/>
  <c r="BK176" i="6"/>
  <c r="J170" i="6"/>
  <c r="BK214" i="6"/>
  <c r="BK126" i="6"/>
  <c r="BK172" i="6"/>
  <c r="J165" i="7"/>
  <c r="BK132" i="7"/>
  <c r="BK143" i="7"/>
  <c r="J155" i="7"/>
  <c r="BK155" i="7"/>
  <c r="J147" i="7"/>
  <c r="J151" i="7"/>
  <c r="J167" i="8"/>
  <c r="BK171" i="8"/>
  <c r="J177" i="8"/>
  <c r="BK161" i="8"/>
  <c r="J159" i="8"/>
  <c r="BK162" i="9"/>
  <c r="BK153" i="9"/>
  <c r="J153" i="9"/>
  <c r="J137" i="9"/>
  <c r="J213" i="10"/>
  <c r="BK166" i="10"/>
  <c r="BK162" i="10"/>
  <c r="BK154" i="10"/>
  <c r="BK225" i="10"/>
  <c r="J134" i="10"/>
  <c r="BK201" i="10"/>
  <c r="J150" i="10"/>
  <c r="BK148" i="11"/>
  <c r="J148" i="11"/>
  <c r="BK146" i="11"/>
  <c r="J154" i="11"/>
  <c r="J146" i="11"/>
  <c r="BK131" i="11"/>
  <c r="J125" i="12"/>
  <c r="BK125" i="12"/>
  <c r="BK215" i="13"/>
  <c r="J191" i="13"/>
  <c r="BK146" i="13"/>
  <c r="J193" i="13"/>
  <c r="J196" i="13"/>
  <c r="BK142" i="13"/>
  <c r="J170" i="13"/>
  <c r="BK201" i="13"/>
  <c r="J211" i="13"/>
  <c r="BK152" i="13"/>
  <c r="BK196" i="13"/>
  <c r="J140" i="13"/>
  <c r="J126" i="14"/>
  <c r="BK138" i="14"/>
  <c r="J124" i="14"/>
  <c r="BK189" i="15"/>
  <c r="J146" i="15"/>
  <c r="J178" i="15"/>
  <c r="J230" i="15"/>
  <c r="J132" i="15"/>
  <c r="BK209" i="15"/>
  <c r="BK132" i="15"/>
  <c r="J257" i="15"/>
  <c r="J185" i="15"/>
  <c r="J211" i="15"/>
  <c r="J152" i="15"/>
  <c r="BK150" i="15"/>
  <c r="BK200" i="15"/>
  <c r="BK180" i="15"/>
  <c r="J159" i="16"/>
  <c r="J161" i="16"/>
  <c r="J122" i="16"/>
  <c r="J155" i="16"/>
  <c r="BK122" i="16"/>
  <c r="J126" i="16"/>
  <c r="BK213" i="17"/>
  <c r="J159" i="17"/>
  <c r="J201" i="17"/>
  <c r="J171" i="17"/>
  <c r="J259" i="17"/>
  <c r="BK224" i="17"/>
  <c r="J173" i="17"/>
  <c r="BK146" i="17"/>
  <c r="J241" i="17"/>
  <c r="BK221" i="17"/>
  <c r="J192" i="17"/>
  <c r="BK161" i="17"/>
  <c r="J144" i="17"/>
  <c r="BK193" i="18"/>
  <c r="J193" i="18"/>
  <c r="BK138" i="18"/>
  <c r="BK188" i="18"/>
  <c r="J142" i="18"/>
  <c r="BK152" i="18"/>
  <c r="BK161" i="18"/>
  <c r="BK154" i="18"/>
  <c r="J150" i="18"/>
  <c r="BK136" i="18"/>
  <c r="BK158" i="19"/>
  <c r="J161" i="19"/>
  <c r="J149" i="19"/>
  <c r="BK149" i="19"/>
  <c r="J147" i="19"/>
  <c r="BK162" i="20"/>
  <c r="BK177" i="20"/>
  <c r="J129" i="20"/>
  <c r="J148" i="20"/>
  <c r="J160" i="20"/>
  <c r="J155" i="20"/>
  <c r="BK181" i="20"/>
  <c r="BK157" i="20"/>
  <c r="BK142" i="21"/>
  <c r="BK139" i="21"/>
  <c r="BK127" i="21"/>
  <c r="J186" i="22"/>
  <c r="J173" i="22"/>
  <c r="BK159" i="22"/>
  <c r="BK201" i="22"/>
  <c r="BK168" i="22"/>
  <c r="J163" i="22"/>
  <c r="BK157" i="23"/>
  <c r="BK129" i="23"/>
  <c r="BK127" i="23"/>
  <c r="J153" i="23"/>
  <c r="J159" i="23"/>
  <c r="BK206" i="24"/>
  <c r="J147" i="2"/>
  <c r="J163" i="2"/>
  <c r="J139" i="2"/>
  <c r="J141" i="2"/>
  <c r="J130" i="2"/>
  <c r="BK138" i="3"/>
  <c r="BK126" i="3"/>
  <c r="BK151" i="3"/>
  <c r="BK130" i="3"/>
  <c r="BK157" i="3"/>
  <c r="J141" i="3"/>
  <c r="BK167" i="3"/>
  <c r="BK137" i="4"/>
  <c r="J151" i="4"/>
  <c r="BK125" i="4"/>
  <c r="BK145" i="4"/>
  <c r="BK149" i="4"/>
  <c r="J141" i="4"/>
  <c r="J156" i="5"/>
  <c r="BK128" i="5"/>
  <c r="J175" i="5"/>
  <c r="BK177" i="5"/>
  <c r="BK132" i="6"/>
  <c r="BK148" i="6"/>
  <c r="BK170" i="6"/>
  <c r="J204" i="6"/>
  <c r="J130" i="6"/>
  <c r="J214" i="6"/>
  <c r="J194" i="6"/>
  <c r="BK182" i="6"/>
  <c r="J166" i="6"/>
  <c r="BK184" i="6"/>
  <c r="BK149" i="7"/>
  <c r="J173" i="7"/>
  <c r="BK185" i="7"/>
  <c r="J183" i="7"/>
  <c r="BK183" i="7"/>
  <c r="BK126" i="7"/>
  <c r="BK145" i="7"/>
  <c r="J134" i="8"/>
  <c r="J171" i="8"/>
  <c r="BK175" i="8"/>
  <c r="BK181" i="8"/>
  <c r="BK177" i="8"/>
  <c r="J175" i="8"/>
  <c r="BK151" i="8"/>
  <c r="BK164" i="9"/>
  <c r="J162" i="9"/>
  <c r="J158" i="9"/>
  <c r="J133" i="9"/>
  <c r="J125" i="9"/>
  <c r="BK227" i="10"/>
  <c r="J174" i="10"/>
  <c r="BK229" i="10"/>
  <c r="J194" i="10"/>
  <c r="BK223" i="10"/>
  <c r="J160" i="10"/>
  <c r="BK127" i="10"/>
  <c r="J131" i="10"/>
  <c r="BK178" i="10"/>
  <c r="J142" i="10"/>
  <c r="BK203" i="10"/>
  <c r="J192" i="10"/>
  <c r="BK158" i="10"/>
  <c r="BK184" i="10"/>
  <c r="J160" i="11"/>
  <c r="J137" i="11"/>
  <c r="J144" i="11"/>
  <c r="BK167" i="11"/>
  <c r="BK127" i="11"/>
  <c r="BK141" i="11"/>
  <c r="BK123" i="11"/>
  <c r="J133" i="12"/>
  <c r="BK131" i="12"/>
  <c r="J132" i="13"/>
  <c r="J237" i="13"/>
  <c r="J152" i="13"/>
  <c r="BK237" i="13"/>
  <c r="BK166" i="13"/>
  <c r="J243" i="13"/>
  <c r="BK148" i="13"/>
  <c r="J253" i="13"/>
  <c r="J241" i="13"/>
  <c r="J209" i="13"/>
  <c r="BK140" i="13"/>
  <c r="J164" i="13"/>
  <c r="J155" i="14"/>
  <c r="J152" i="14"/>
  <c r="BK130" i="14"/>
  <c r="BK155" i="14"/>
  <c r="BK126" i="14"/>
  <c r="BK168" i="15"/>
  <c r="BK203" i="15"/>
  <c r="BK245" i="15"/>
  <c r="J138" i="15"/>
  <c r="J241" i="15"/>
  <c r="J144" i="15"/>
  <c r="J163" i="15"/>
  <c r="BK211" i="15"/>
  <c r="J245" i="15"/>
  <c r="J223" i="15"/>
  <c r="BK142" i="15"/>
  <c r="J174" i="15"/>
  <c r="BK221" i="15"/>
  <c r="BK159" i="15"/>
  <c r="J157" i="16"/>
  <c r="J146" i="16"/>
  <c r="J142" i="16"/>
  <c r="J140" i="16"/>
  <c r="BK124" i="16"/>
  <c r="J253" i="17"/>
  <c r="J217" i="17"/>
  <c r="BK166" i="17"/>
  <c r="J132" i="17"/>
  <c r="BK241" i="17"/>
  <c r="J190" i="17"/>
  <c r="BK144" i="17"/>
  <c r="J249" i="17"/>
  <c r="J224" i="17"/>
  <c r="BK190" i="17"/>
  <c r="J175" i="17"/>
  <c r="J152" i="17"/>
  <c r="BK132" i="17"/>
  <c r="J184" i="18"/>
  <c r="BK195" i="18"/>
  <c r="BK142" i="18"/>
  <c r="BK182" i="18"/>
  <c r="J128" i="18"/>
  <c r="BK184" i="18"/>
  <c r="J167" i="18"/>
  <c r="J159" i="18"/>
  <c r="J154" i="18"/>
  <c r="BK154" i="19"/>
  <c r="BK137" i="19"/>
  <c r="BK133" i="19"/>
  <c r="J154" i="19"/>
  <c r="J130" i="19"/>
  <c r="J164" i="20"/>
  <c r="BK139" i="20"/>
  <c r="J191" i="20"/>
  <c r="J139" i="20"/>
  <c r="J170" i="20"/>
  <c r="J131" i="20"/>
  <c r="J177" i="20"/>
  <c r="J162" i="20"/>
  <c r="BK144" i="21"/>
  <c r="J142" i="21"/>
  <c r="J135" i="21"/>
  <c r="J159" i="22"/>
  <c r="BK132" i="22"/>
  <c r="BK140" i="22"/>
  <c r="BK134" i="22"/>
  <c r="J147" i="22"/>
  <c r="J199" i="22"/>
  <c r="BK197" i="22"/>
  <c r="J149" i="22"/>
  <c r="BK163" i="23"/>
  <c r="BK133" i="23"/>
  <c r="J172" i="23"/>
  <c r="J165" i="23"/>
  <c r="J160" i="24"/>
  <c r="BK192" i="24"/>
  <c r="BK216" i="24"/>
  <c r="BK140" i="24"/>
  <c r="J202" i="24"/>
  <c r="J198" i="24"/>
  <c r="J177" i="24"/>
  <c r="J194" i="24"/>
  <c r="J190" i="24"/>
  <c r="J245" i="24"/>
  <c r="J150" i="24"/>
  <c r="J146" i="24"/>
  <c r="BK157" i="24"/>
  <c r="J124" i="25"/>
  <c r="BK124" i="25"/>
  <c r="J144" i="26"/>
  <c r="J137" i="26"/>
  <c r="J157" i="26"/>
  <c r="BK144" i="26"/>
  <c r="J165" i="26"/>
  <c r="J135" i="25"/>
  <c r="BK135" i="26"/>
  <c r="BK131" i="26"/>
  <c r="BK139" i="26"/>
  <c r="J172" i="26"/>
  <c r="BK146" i="26"/>
  <c r="BK134" i="2"/>
  <c r="BK139" i="2"/>
  <c r="BK159" i="2"/>
  <c r="BK163" i="2"/>
  <c r="BK155" i="2"/>
  <c r="J126" i="3"/>
  <c r="BK155" i="3"/>
  <c r="BK145" i="3"/>
  <c r="BK161" i="3"/>
  <c r="BK128" i="3"/>
  <c r="J162" i="4"/>
  <c r="J133" i="4"/>
  <c r="BK171" i="4"/>
  <c r="BK160" i="4"/>
  <c r="J150" i="5"/>
  <c r="J191" i="5"/>
  <c r="BK162" i="5"/>
  <c r="BK189" i="5"/>
  <c r="BK181" i="7"/>
  <c r="J161" i="7"/>
  <c r="J145" i="7"/>
  <c r="BK163" i="7"/>
  <c r="BK169" i="7"/>
  <c r="BK167" i="8"/>
  <c r="BK157" i="8"/>
  <c r="J183" i="8"/>
  <c r="BK163" i="8"/>
  <c r="J155" i="8"/>
  <c r="J135" i="9"/>
  <c r="BK160" i="9"/>
  <c r="J139" i="9"/>
  <c r="BK123" i="9"/>
  <c r="BK219" i="10"/>
  <c r="J233" i="10"/>
  <c r="BK174" i="10"/>
  <c r="J178" i="10"/>
  <c r="J170" i="10"/>
  <c r="J190" i="10"/>
  <c r="BK146" i="10"/>
  <c r="J207" i="10"/>
  <c r="J138" i="10"/>
  <c r="BK179" i="11"/>
  <c r="BK173" i="11"/>
  <c r="BK171" i="11"/>
  <c r="BK169" i="11"/>
  <c r="J156" i="11"/>
  <c r="BK135" i="12"/>
  <c r="J123" i="12"/>
  <c r="F37" i="13"/>
  <c r="BK170" i="13"/>
  <c r="BK239" i="13"/>
  <c r="BK203" i="13"/>
  <c r="BK168" i="13"/>
  <c r="J228" i="13"/>
  <c r="BK226" i="13"/>
  <c r="BK162" i="13"/>
  <c r="J146" i="14"/>
  <c r="BK142" i="14"/>
  <c r="J136" i="14"/>
  <c r="J134" i="14"/>
  <c r="J122" i="14"/>
  <c r="J261" i="15"/>
  <c r="J176" i="15"/>
  <c r="BK239" i="15"/>
  <c r="J134" i="15"/>
  <c r="J219" i="15"/>
  <c r="BK257" i="15"/>
  <c r="BK207" i="15"/>
  <c r="BK178" i="15"/>
  <c r="BK154" i="15"/>
  <c r="J205" i="15"/>
  <c r="J255" i="15"/>
  <c r="BK172" i="15"/>
  <c r="BK134" i="15"/>
  <c r="BK155" i="16"/>
  <c r="BK157" i="16"/>
  <c r="BK144" i="16"/>
  <c r="J255" i="17"/>
  <c r="BK207" i="17"/>
  <c r="BK136" i="17"/>
  <c r="BK215" i="17"/>
  <c r="BK173" i="17"/>
  <c r="BK138" i="17"/>
  <c r="BK233" i="17"/>
  <c r="J197" i="17"/>
  <c r="J188" i="18"/>
  <c r="J134" i="18"/>
  <c r="BK128" i="18"/>
  <c r="J136" i="18"/>
  <c r="BK139" i="19"/>
  <c r="J128" i="19"/>
  <c r="BK126" i="19"/>
  <c r="J135" i="19"/>
  <c r="J135" i="20"/>
  <c r="J168" i="20"/>
  <c r="J150" i="20"/>
  <c r="J153" i="20"/>
  <c r="BK170" i="20"/>
  <c r="BK133" i="20"/>
  <c r="J131" i="21"/>
  <c r="BK146" i="21"/>
  <c r="BK136" i="22"/>
  <c r="J184" i="22"/>
  <c r="J136" i="22"/>
  <c r="BK130" i="22"/>
  <c r="J182" i="22"/>
  <c r="BK142" i="22"/>
  <c r="J157" i="22"/>
  <c r="J174" i="23"/>
  <c r="J179" i="23"/>
  <c r="BK139" i="23"/>
  <c r="J157" i="23"/>
  <c r="BK153" i="23"/>
  <c r="J235" i="24"/>
  <c r="BK144" i="24"/>
  <c r="J164" i="24"/>
  <c r="BK249" i="24"/>
  <c r="J130" i="24"/>
  <c r="BK200" i="24"/>
  <c r="BK160" i="24"/>
  <c r="BK181" i="24"/>
  <c r="J204" i="24"/>
  <c r="BK177" i="24"/>
  <c r="BK241" i="24"/>
  <c r="BK185" i="24"/>
  <c r="BK219" i="24"/>
  <c r="J134" i="24"/>
  <c r="BK227" i="24"/>
  <c r="BK150" i="24"/>
  <c r="BK147" i="25"/>
  <c r="BK135" i="25"/>
  <c r="BK170" i="26"/>
  <c r="J176" i="26"/>
  <c r="J163" i="26"/>
  <c r="BK155" i="26"/>
  <c r="J132" i="3"/>
  <c r="J177" i="3"/>
  <c r="BK153" i="3"/>
  <c r="J147" i="3"/>
  <c r="BK157" i="4"/>
  <c r="BK133" i="4"/>
  <c r="J171" i="4"/>
  <c r="BK168" i="4"/>
  <c r="BK153" i="4"/>
  <c r="J145" i="4"/>
  <c r="BK148" i="5"/>
  <c r="BK187" i="5"/>
  <c r="J195" i="5"/>
  <c r="J148" i="5"/>
  <c r="BK183" i="5"/>
  <c r="BK154" i="5"/>
  <c r="J128" i="5"/>
  <c r="BK158" i="6"/>
  <c r="J212" i="6"/>
  <c r="BK146" i="6"/>
  <c r="J150" i="6"/>
  <c r="BK124" i="6"/>
  <c r="BK200" i="6"/>
  <c r="BK210" i="6"/>
  <c r="BK208" i="6"/>
  <c r="J142" i="6"/>
  <c r="J146" i="6"/>
  <c r="BK178" i="6"/>
  <c r="J152" i="6"/>
  <c r="BK160" i="6"/>
  <c r="BK153" i="7"/>
  <c r="BK175" i="7"/>
  <c r="BK130" i="7"/>
  <c r="J169" i="7"/>
  <c r="J167" i="7"/>
  <c r="BK187" i="7"/>
  <c r="J185" i="7"/>
  <c r="J141" i="7"/>
  <c r="J175" i="7"/>
  <c r="J140" i="8"/>
  <c r="J165" i="8"/>
  <c r="BK134" i="8"/>
  <c r="BK149" i="8"/>
  <c r="J169" i="8"/>
  <c r="BK136" i="8"/>
  <c r="BK151" i="9"/>
  <c r="BK131" i="9"/>
  <c r="J147" i="9"/>
  <c r="BK133" i="9"/>
  <c r="BK139" i="9"/>
  <c r="J196" i="10"/>
  <c r="BK136" i="10"/>
  <c r="J229" i="10"/>
  <c r="BK172" i="10"/>
  <c r="J127" i="10"/>
  <c r="J203" i="10"/>
  <c r="BK123" i="10"/>
  <c r="BK211" i="10"/>
  <c r="BK180" i="10"/>
  <c r="J223" i="10"/>
  <c r="J162" i="10"/>
  <c r="BK168" i="10"/>
  <c r="J164" i="10"/>
  <c r="BK137" i="11"/>
  <c r="J129" i="11"/>
  <c r="J133" i="11"/>
  <c r="BK133" i="11"/>
  <c r="J169" i="11"/>
  <c r="J139" i="11"/>
  <c r="J162" i="11"/>
  <c r="J135" i="11"/>
  <c r="BK137" i="12"/>
  <c r="J129" i="12"/>
  <c r="J127" i="12"/>
  <c r="BK159" i="13"/>
  <c r="J138" i="13"/>
  <c r="BK179" i="13"/>
  <c r="BK132" i="13"/>
  <c r="J219" i="13"/>
  <c r="BK228" i="13"/>
  <c r="BK174" i="13"/>
  <c r="BK255" i="13"/>
  <c r="J187" i="13"/>
  <c r="BK245" i="13"/>
  <c r="BK150" i="13"/>
  <c r="BK243" i="13"/>
  <c r="J157" i="13"/>
  <c r="BK177" i="13"/>
  <c r="BK181" i="13"/>
  <c r="BK134" i="14"/>
  <c r="BK132" i="14"/>
  <c r="BK152" i="14"/>
  <c r="BK122" i="14"/>
  <c r="J148" i="15"/>
  <c r="J200" i="15"/>
  <c r="BK251" i="15"/>
  <c r="J161" i="15"/>
  <c r="BK228" i="15"/>
  <c r="J140" i="15"/>
  <c r="BK192" i="17"/>
  <c r="BK247" i="17"/>
  <c r="J207" i="17"/>
  <c r="BK179" i="17"/>
  <c r="J134" i="17"/>
  <c r="BK217" i="17"/>
  <c r="J179" i="17"/>
  <c r="BK152" i="17"/>
  <c r="BK259" i="17"/>
  <c r="J228" i="17"/>
  <c r="BK188" i="17"/>
  <c r="BK169" i="17"/>
  <c r="BK151" i="19"/>
  <c r="BK145" i="19"/>
  <c r="J179" i="20"/>
  <c r="J133" i="20"/>
  <c r="J184" i="20"/>
  <c r="BK174" i="20"/>
  <c r="BK160" i="20"/>
  <c r="BK141" i="20"/>
  <c r="BK166" i="20"/>
  <c r="J141" i="20"/>
  <c r="J144" i="21"/>
  <c r="J137" i="21"/>
  <c r="BK184" i="22"/>
  <c r="J177" i="22"/>
  <c r="J155" i="22"/>
  <c r="BK170" i="22"/>
  <c r="J128" i="22"/>
  <c r="BK149" i="22"/>
  <c r="BK165" i="23"/>
  <c r="BK135" i="23"/>
  <c r="J146" i="23"/>
  <c r="J131" i="23"/>
  <c r="J139" i="23"/>
  <c r="BK137" i="23"/>
  <c r="BK146" i="24"/>
  <c r="BK166" i="24"/>
  <c r="BK179" i="24"/>
  <c r="J219" i="24"/>
  <c r="J227" i="24"/>
  <c r="J140" i="24"/>
  <c r="J216" i="24"/>
  <c r="J249" i="24"/>
  <c r="BK243" i="24"/>
  <c r="BK130" i="24"/>
  <c r="J206" i="24"/>
  <c r="J185" i="24"/>
  <c r="BK235" i="24"/>
  <c r="J181" i="24"/>
  <c r="J142" i="25"/>
  <c r="BK144" i="25"/>
  <c r="J127" i="26"/>
  <c r="J161" i="26"/>
  <c r="BK159" i="26"/>
  <c r="J125" i="26"/>
  <c r="BK153" i="2"/>
  <c r="J122" i="2"/>
  <c r="BK165" i="2"/>
  <c r="BK157" i="2"/>
  <c r="J126" i="2"/>
  <c r="BK171" i="3"/>
  <c r="J143" i="3"/>
  <c r="J128" i="3"/>
  <c r="BK177" i="3"/>
  <c r="BK136" i="3"/>
  <c r="BK163" i="3"/>
  <c r="BK147" i="4"/>
  <c r="J160" i="4"/>
  <c r="BK141" i="4"/>
  <c r="J123" i="4"/>
  <c r="J162" i="5"/>
  <c r="J189" i="5"/>
  <c r="BK142" i="5"/>
  <c r="BK130" i="5"/>
  <c r="BK138" i="5"/>
  <c r="BK186" i="6"/>
  <c r="BK150" i="6"/>
  <c r="BK136" i="6"/>
  <c r="J202" i="6"/>
  <c r="J168" i="6"/>
  <c r="J188" i="6"/>
  <c r="BK180" i="6"/>
  <c r="BK138" i="6"/>
  <c r="J177" i="7"/>
  <c r="BK159" i="7"/>
  <c r="BK136" i="7"/>
  <c r="J124" i="7"/>
  <c r="BK161" i="7"/>
  <c r="J159" i="7"/>
  <c r="BK173" i="8"/>
  <c r="J163" i="8"/>
  <c r="J122" i="8"/>
  <c r="BK124" i="8"/>
  <c r="BK143" i="8"/>
  <c r="BK140" i="8"/>
  <c r="BK137" i="9"/>
  <c r="J149" i="9"/>
  <c r="J131" i="9"/>
  <c r="J186" i="10"/>
  <c r="J231" i="10"/>
  <c r="J184" i="10"/>
  <c r="BK160" i="10"/>
  <c r="J201" i="10"/>
  <c r="J168" i="10"/>
  <c r="J154" i="10"/>
  <c r="BK134" i="10"/>
  <c r="BK207" i="10"/>
  <c r="J136" i="10"/>
  <c r="J125" i="11"/>
  <c r="J123" i="11"/>
  <c r="J131" i="11"/>
  <c r="J171" i="11"/>
  <c r="J150" i="11"/>
  <c r="BK125" i="11"/>
  <c r="J120" i="12"/>
  <c r="J183" i="13"/>
  <c r="BK130" i="13"/>
  <c r="J150" i="13"/>
  <c r="J201" i="13"/>
  <c r="J233" i="13"/>
  <c r="J179" i="13"/>
  <c r="BK209" i="13"/>
  <c r="J245" i="13"/>
  <c r="BK241" i="13"/>
  <c r="J189" i="13"/>
  <c r="J159" i="13"/>
  <c r="BK161" i="14"/>
  <c r="J157" i="14"/>
  <c r="J144" i="14"/>
  <c r="BK128" i="14"/>
  <c r="BK185" i="15"/>
  <c r="J249" i="15"/>
  <c r="BK253" i="15"/>
  <c r="BK146" i="15"/>
  <c r="J142" i="15"/>
  <c r="J165" i="15"/>
  <c r="BK219" i="15"/>
  <c r="J193" i="15"/>
  <c r="J232" i="15"/>
  <c r="BK140" i="15"/>
  <c r="J235" i="15"/>
  <c r="BK198" i="15"/>
  <c r="BK138" i="15"/>
  <c r="BK140" i="16"/>
  <c r="J148" i="16"/>
  <c r="J132" i="16"/>
  <c r="BK142" i="16"/>
  <c r="BK245" i="17"/>
  <c r="BK199" i="17"/>
  <c r="J243" i="17"/>
  <c r="BK203" i="17"/>
  <c r="BK156" i="17"/>
  <c r="BK251" i="17"/>
  <c r="J205" i="17"/>
  <c r="J156" i="17"/>
  <c r="J251" i="17"/>
  <c r="J226" i="17"/>
  <c r="BK195" i="17"/>
  <c r="J177" i="17"/>
  <c r="BK148" i="17"/>
  <c r="J195" i="18"/>
  <c r="BK198" i="18"/>
  <c r="BK134" i="18"/>
  <c r="J163" i="18"/>
  <c r="BK165" i="18"/>
  <c r="BK180" i="18"/>
  <c r="J165" i="18"/>
  <c r="J169" i="18"/>
  <c r="J152" i="18"/>
  <c r="J151" i="19"/>
  <c r="J158" i="19"/>
  <c r="BK124" i="19"/>
  <c r="BK147" i="19"/>
  <c r="BK141" i="19"/>
  <c r="BK187" i="20"/>
  <c r="BK131" i="20"/>
  <c r="J146" i="20"/>
  <c r="BK184" i="20"/>
  <c r="BK146" i="20"/>
  <c r="J174" i="20"/>
  <c r="BK148" i="20"/>
  <c r="J129" i="21"/>
  <c r="BK124" i="21"/>
  <c r="J189" i="22"/>
  <c r="J166" i="22"/>
  <c r="J161" i="22"/>
  <c r="J132" i="22"/>
  <c r="J193" i="22"/>
  <c r="J151" i="22"/>
  <c r="BK157" i="22"/>
  <c r="BK161" i="23"/>
  <c r="BK172" i="23"/>
  <c r="BK144" i="23"/>
  <c r="BK167" i="23"/>
  <c r="BK169" i="23"/>
  <c r="BK155" i="23"/>
  <c r="J231" i="24"/>
  <c r="J162" i="24"/>
  <c r="J225" i="24"/>
  <c r="BK128" i="24"/>
  <c r="J166" i="24"/>
  <c r="BK247" i="24"/>
  <c r="BK190" i="24"/>
  <c r="BK172" i="26"/>
  <c r="J135" i="26"/>
  <c r="BK142" i="26"/>
  <c r="J129" i="26"/>
  <c r="J159" i="26"/>
  <c r="BK149" i="2"/>
  <c r="BK161" i="2"/>
  <c r="J128" i="2"/>
  <c r="BK128" i="2"/>
  <c r="J124" i="2"/>
  <c r="J161" i="3"/>
  <c r="J155" i="3"/>
  <c r="BK143" i="3"/>
  <c r="J169" i="3"/>
  <c r="J149" i="3"/>
  <c r="BK165" i="3"/>
  <c r="BK149" i="3"/>
  <c r="J127" i="4"/>
  <c r="BK143" i="4"/>
  <c r="BK150" i="5"/>
  <c r="J164" i="5"/>
  <c r="BK193" i="5"/>
  <c r="BK185" i="5"/>
  <c r="BK181" i="5"/>
  <c r="BK164" i="5"/>
  <c r="J142" i="5"/>
  <c r="J132" i="5"/>
  <c r="BK171" i="5"/>
  <c r="J126" i="5"/>
  <c r="J132" i="6"/>
  <c r="BK154" i="6"/>
  <c r="BK168" i="6"/>
  <c r="J200" i="6"/>
  <c r="J154" i="6"/>
  <c r="BK144" i="6"/>
  <c r="BK164" i="6"/>
  <c r="BK166" i="6"/>
  <c r="BK194" i="6"/>
  <c r="J124" i="6"/>
  <c r="J164" i="6"/>
  <c r="BK171" i="7"/>
  <c r="J132" i="7"/>
  <c r="BK167" i="7"/>
  <c r="J122" i="7"/>
  <c r="BK134" i="24"/>
  <c r="BK131" i="25"/>
  <c r="BK127" i="25"/>
  <c r="J167" i="26"/>
  <c r="BK129" i="26"/>
  <c r="J153" i="26"/>
  <c r="J179" i="26"/>
  <c r="BK167" i="2"/>
  <c r="J143" i="2"/>
  <c r="J155" i="2"/>
  <c r="BK136" i="2"/>
  <c r="BK126" i="2"/>
  <c r="J124" i="3"/>
  <c r="BK124" i="3"/>
  <c r="J130" i="3"/>
  <c r="BK159" i="3"/>
  <c r="J145" i="3"/>
  <c r="BK123" i="4"/>
  <c r="J135" i="4"/>
  <c r="J143" i="4"/>
  <c r="BK166" i="4"/>
  <c r="J157" i="4"/>
  <c r="J125" i="4"/>
  <c r="BK169" i="5"/>
  <c r="J152" i="5"/>
  <c r="BK179" i="5"/>
  <c r="J208" i="6"/>
  <c r="BK174" i="6"/>
  <c r="J184" i="6"/>
  <c r="BK156" i="6"/>
  <c r="J217" i="6"/>
  <c r="J158" i="6"/>
  <c r="BK128" i="6"/>
  <c r="J172" i="6"/>
  <c r="BK190" i="6"/>
  <c r="J136" i="6"/>
  <c r="BK179" i="7"/>
  <c r="J153" i="7"/>
  <c r="J130" i="7"/>
  <c r="J181" i="7"/>
  <c r="J126" i="7"/>
  <c r="J149" i="7"/>
  <c r="BK138" i="7"/>
  <c r="BK132" i="8"/>
  <c r="BK183" i="8"/>
  <c r="BK179" i="8"/>
  <c r="J147" i="8"/>
  <c r="BK138" i="8"/>
  <c r="J160" i="9"/>
  <c r="J145" i="9"/>
  <c r="J123" i="9"/>
  <c r="J176" i="10"/>
  <c r="J172" i="10"/>
  <c r="BK233" i="10"/>
  <c r="BK205" i="10"/>
  <c r="J158" i="10"/>
  <c r="J125" i="10"/>
  <c r="BK156" i="10"/>
  <c r="J156" i="10"/>
  <c r="BK215" i="10"/>
  <c r="J146" i="10"/>
  <c r="BK150" i="11"/>
  <c r="BK175" i="11"/>
  <c r="BK160" i="11"/>
  <c r="J152" i="11"/>
  <c r="BK135" i="11"/>
  <c r="BK127" i="12"/>
  <c r="BK133" i="12"/>
  <c r="J130" i="13"/>
  <c r="J224" i="13"/>
  <c r="BK211" i="13"/>
  <c r="BK222" i="13"/>
  <c r="J255" i="13"/>
  <c r="BK138" i="13"/>
  <c r="J213" i="13"/>
  <c r="BK136" i="13"/>
  <c r="J222" i="13"/>
  <c r="J251" i="13"/>
  <c r="BK193" i="13"/>
  <c r="J207" i="13"/>
  <c r="J148" i="14"/>
  <c r="J150" i="14"/>
  <c r="BK146" i="14"/>
  <c r="BK157" i="14"/>
  <c r="BK124" i="14"/>
  <c r="BK187" i="15"/>
  <c r="J150" i="15"/>
  <c r="BK225" i="15"/>
  <c r="BK255" i="15"/>
  <c r="BK215" i="15"/>
  <c r="BK144" i="15"/>
  <c r="J180" i="15"/>
  <c r="J187" i="15"/>
  <c r="J247" i="15"/>
  <c r="J191" i="15"/>
  <c r="BK213" i="15"/>
  <c r="J228" i="15"/>
  <c r="J195" i="15"/>
  <c r="J203" i="15"/>
  <c r="BK217" i="15"/>
  <c r="BK138" i="16"/>
  <c r="BK136" i="16"/>
  <c r="BK150" i="16"/>
  <c r="J150" i="16"/>
  <c r="J128" i="16"/>
  <c r="J239" i="17"/>
  <c r="BK211" i="17"/>
  <c r="BK183" i="17"/>
  <c r="J219" i="17"/>
  <c r="J195" i="17"/>
  <c r="J154" i="17"/>
  <c r="BK255" i="17"/>
  <c r="J215" i="17"/>
  <c r="J166" i="17"/>
  <c r="BK140" i="17"/>
  <c r="BK230" i="17"/>
  <c r="BK197" i="17"/>
  <c r="BK150" i="17"/>
  <c r="J203" i="18"/>
  <c r="BK203" i="18"/>
  <c r="BK132" i="18"/>
  <c r="J180" i="18"/>
  <c r="BK171" i="18"/>
  <c r="J182" i="18"/>
  <c r="J161" i="18"/>
  <c r="J178" i="18"/>
  <c r="J124" i="19"/>
  <c r="BK130" i="19"/>
  <c r="J137" i="19"/>
  <c r="J181" i="20"/>
  <c r="BK129" i="20"/>
  <c r="J189" i="20"/>
  <c r="BK189" i="20"/>
  <c r="BK179" i="20"/>
  <c r="BK164" i="20"/>
  <c r="BK168" i="20"/>
  <c r="J127" i="20"/>
  <c r="J157" i="20"/>
  <c r="BK137" i="21"/>
  <c r="BK135" i="21"/>
  <c r="J127" i="21"/>
  <c r="J140" i="22"/>
  <c r="BK166" i="22"/>
  <c r="J195" i="22"/>
  <c r="J130" i="22"/>
  <c r="BK177" i="22"/>
  <c r="BK145" i="22"/>
  <c r="J134" i="22"/>
  <c r="J135" i="23"/>
  <c r="BK176" i="23"/>
  <c r="BK159" i="23"/>
  <c r="BK179" i="23"/>
  <c r="J150" i="23"/>
  <c r="J125" i="23"/>
  <c r="BK204" i="24"/>
  <c r="J128" i="24"/>
  <c r="J136" i="24"/>
  <c r="BK245" i="24"/>
  <c r="J152" i="24"/>
  <c r="J138" i="24"/>
  <c r="J241" i="24"/>
  <c r="BK211" i="24"/>
  <c r="J144" i="24"/>
  <c r="BK198" i="24"/>
  <c r="BK229" i="24"/>
  <c r="J132" i="24"/>
  <c r="BK168" i="24"/>
  <c r="BK164" i="24"/>
  <c r="BK140" i="25"/>
  <c r="J127" i="25"/>
  <c r="BK125" i="26"/>
  <c r="J174" i="26"/>
  <c r="J139" i="26"/>
  <c r="BK167" i="26"/>
  <c r="P140" i="3" l="1"/>
  <c r="P121" i="3" s="1"/>
  <c r="P120" i="3" s="1"/>
  <c r="P119" i="3" s="1"/>
  <c r="AU96" i="1" s="1"/>
  <c r="P166" i="5"/>
  <c r="P123" i="6"/>
  <c r="T121" i="7"/>
  <c r="BK122" i="9"/>
  <c r="BK121" i="9" s="1"/>
  <c r="J121" i="9" s="1"/>
  <c r="J97" i="9" s="1"/>
  <c r="BK122" i="10"/>
  <c r="J122" i="10" s="1"/>
  <c r="J98" i="10" s="1"/>
  <c r="T122" i="11"/>
  <c r="R176" i="13"/>
  <c r="BK236" i="13"/>
  <c r="J236" i="13" s="1"/>
  <c r="J107" i="13" s="1"/>
  <c r="R154" i="14"/>
  <c r="P167" i="15"/>
  <c r="P202" i="15"/>
  <c r="P154" i="16"/>
  <c r="P158" i="17"/>
  <c r="R163" i="17"/>
  <c r="P187" i="17"/>
  <c r="R223" i="17"/>
  <c r="T127" i="18"/>
  <c r="R190" i="18"/>
  <c r="BK132" i="19"/>
  <c r="J132" i="19"/>
  <c r="J99" i="19"/>
  <c r="P152" i="20"/>
  <c r="P143" i="20" s="1"/>
  <c r="P126" i="21"/>
  <c r="BK165" i="22"/>
  <c r="J165" i="22" s="1"/>
  <c r="J100" i="22" s="1"/>
  <c r="P124" i="23"/>
  <c r="P171" i="23"/>
  <c r="BK154" i="24"/>
  <c r="J154" i="24" s="1"/>
  <c r="J99" i="24" s="1"/>
  <c r="R174" i="24"/>
  <c r="T208" i="24"/>
  <c r="T140" i="3"/>
  <c r="T121" i="3"/>
  <c r="T120" i="3"/>
  <c r="T119" i="3" s="1"/>
  <c r="T159" i="4"/>
  <c r="BK125" i="5"/>
  <c r="J125" i="5"/>
  <c r="J99" i="5" s="1"/>
  <c r="R121" i="7"/>
  <c r="P155" i="9"/>
  <c r="R133" i="10"/>
  <c r="R156" i="13"/>
  <c r="T198" i="13"/>
  <c r="T121" i="14"/>
  <c r="T120" i="14"/>
  <c r="BK182" i="15"/>
  <c r="J182" i="15" s="1"/>
  <c r="J101" i="15" s="1"/>
  <c r="P197" i="15"/>
  <c r="T227" i="15"/>
  <c r="R154" i="16"/>
  <c r="BK131" i="17"/>
  <c r="J131" i="17"/>
  <c r="J98" i="17" s="1"/>
  <c r="R194" i="17"/>
  <c r="BK158" i="18"/>
  <c r="BK147" i="18"/>
  <c r="J147" i="18" s="1"/>
  <c r="J100" i="18" s="1"/>
  <c r="T190" i="18"/>
  <c r="R123" i="19"/>
  <c r="P127" i="22"/>
  <c r="P192" i="22"/>
  <c r="P191" i="22"/>
  <c r="P141" i="23"/>
  <c r="P174" i="24"/>
  <c r="P208" i="24"/>
  <c r="T121" i="2"/>
  <c r="BK140" i="7"/>
  <c r="J140" i="7" s="1"/>
  <c r="J99" i="7" s="1"/>
  <c r="P142" i="8"/>
  <c r="R155" i="9"/>
  <c r="BK198" i="10"/>
  <c r="J198" i="10" s="1"/>
  <c r="J100" i="10" s="1"/>
  <c r="T164" i="11"/>
  <c r="P122" i="12"/>
  <c r="P118" i="12" s="1"/>
  <c r="AU105" i="1" s="1"/>
  <c r="P176" i="13"/>
  <c r="T236" i="13"/>
  <c r="T235" i="13" s="1"/>
  <c r="BK131" i="15"/>
  <c r="J131" i="15"/>
  <c r="J98" i="15" s="1"/>
  <c r="P182" i="15"/>
  <c r="R197" i="15"/>
  <c r="R227" i="15"/>
  <c r="T158" i="17"/>
  <c r="R175" i="18"/>
  <c r="R200" i="18"/>
  <c r="T152" i="20"/>
  <c r="T143" i="20" s="1"/>
  <c r="P186" i="20"/>
  <c r="T126" i="21"/>
  <c r="T165" i="22"/>
  <c r="T144" i="22" s="1"/>
  <c r="T124" i="23"/>
  <c r="BK174" i="24"/>
  <c r="J174" i="24"/>
  <c r="J101" i="24" s="1"/>
  <c r="BK208" i="24"/>
  <c r="J208" i="24"/>
  <c r="J103" i="24"/>
  <c r="T138" i="2"/>
  <c r="P122" i="4"/>
  <c r="P121" i="4"/>
  <c r="T122" i="10"/>
  <c r="P164" i="11"/>
  <c r="R129" i="13"/>
  <c r="T176" i="13"/>
  <c r="P236" i="13"/>
  <c r="P235" i="13" s="1"/>
  <c r="R131" i="15"/>
  <c r="T158" i="15"/>
  <c r="BK202" i="15"/>
  <c r="J202" i="15" s="1"/>
  <c r="J103" i="15" s="1"/>
  <c r="BK227" i="15"/>
  <c r="J227" i="15"/>
  <c r="J104" i="15" s="1"/>
  <c r="BK121" i="16"/>
  <c r="J121" i="16"/>
  <c r="J98" i="16"/>
  <c r="BK168" i="17"/>
  <c r="J168" i="17" s="1"/>
  <c r="J101" i="17" s="1"/>
  <c r="T187" i="17"/>
  <c r="T223" i="17"/>
  <c r="T153" i="19"/>
  <c r="R152" i="20"/>
  <c r="R143" i="20"/>
  <c r="R186" i="20"/>
  <c r="R165" i="22"/>
  <c r="R144" i="22"/>
  <c r="R181" i="22"/>
  <c r="BK171" i="23"/>
  <c r="J171" i="23" s="1"/>
  <c r="J101" i="23" s="1"/>
  <c r="P159" i="24"/>
  <c r="BK121" i="2"/>
  <c r="R122" i="4"/>
  <c r="R121" i="4"/>
  <c r="P125" i="5"/>
  <c r="P124" i="5" s="1"/>
  <c r="P120" i="5" s="1"/>
  <c r="AU98" i="1" s="1"/>
  <c r="BK163" i="6"/>
  <c r="BK162" i="6" s="1"/>
  <c r="J162" i="6" s="1"/>
  <c r="J98" i="6" s="1"/>
  <c r="P121" i="7"/>
  <c r="T122" i="9"/>
  <c r="T121" i="9" s="1"/>
  <c r="BK133" i="10"/>
  <c r="J133" i="10"/>
  <c r="J99" i="10" s="1"/>
  <c r="BK143" i="11"/>
  <c r="J143" i="11"/>
  <c r="J99" i="11"/>
  <c r="BK156" i="13"/>
  <c r="J156" i="13" s="1"/>
  <c r="J99" i="13" s="1"/>
  <c r="P198" i="13"/>
  <c r="P154" i="14"/>
  <c r="BK158" i="17"/>
  <c r="J158" i="17"/>
  <c r="J99" i="17"/>
  <c r="P163" i="17"/>
  <c r="BK236" i="17"/>
  <c r="J236" i="17"/>
  <c r="J107" i="17"/>
  <c r="BK175" i="18"/>
  <c r="J175" i="18" s="1"/>
  <c r="J102" i="18" s="1"/>
  <c r="P123" i="19"/>
  <c r="R126" i="20"/>
  <c r="R176" i="20"/>
  <c r="BK126" i="21"/>
  <c r="J126" i="21"/>
  <c r="J99" i="21" s="1"/>
  <c r="T127" i="22"/>
  <c r="R192" i="22"/>
  <c r="R191" i="22"/>
  <c r="T152" i="23"/>
  <c r="BK218" i="24"/>
  <c r="J218" i="24"/>
  <c r="J105" i="24"/>
  <c r="R126" i="25"/>
  <c r="T125" i="5"/>
  <c r="T124" i="5"/>
  <c r="R123" i="6"/>
  <c r="T140" i="7"/>
  <c r="R121" i="8"/>
  <c r="R122" i="9"/>
  <c r="R121" i="9"/>
  <c r="R120" i="9" s="1"/>
  <c r="P122" i="10"/>
  <c r="T129" i="13"/>
  <c r="R161" i="13"/>
  <c r="R236" i="13"/>
  <c r="R235" i="13" s="1"/>
  <c r="BK154" i="14"/>
  <c r="J154" i="14"/>
  <c r="J99" i="14" s="1"/>
  <c r="BK158" i="15"/>
  <c r="J158" i="15"/>
  <c r="J99" i="15"/>
  <c r="R158" i="15"/>
  <c r="T202" i="15"/>
  <c r="T154" i="16"/>
  <c r="T131" i="17"/>
  <c r="BK163" i="17"/>
  <c r="J163" i="17" s="1"/>
  <c r="J100" i="17" s="1"/>
  <c r="BK187" i="17"/>
  <c r="J187" i="17" s="1"/>
  <c r="J102" i="17" s="1"/>
  <c r="P223" i="17"/>
  <c r="P127" i="18"/>
  <c r="P190" i="18"/>
  <c r="R153" i="19"/>
  <c r="P159" i="20"/>
  <c r="T141" i="21"/>
  <c r="BK181" i="22"/>
  <c r="J181" i="22" s="1"/>
  <c r="J102" i="22" s="1"/>
  <c r="BK152" i="23"/>
  <c r="J152" i="23" s="1"/>
  <c r="J100" i="23" s="1"/>
  <c r="P127" i="24"/>
  <c r="T189" i="24"/>
  <c r="T139" i="25"/>
  <c r="R121" i="2"/>
  <c r="T122" i="4"/>
  <c r="T121" i="4"/>
  <c r="T120" i="4" s="1"/>
  <c r="R166" i="5"/>
  <c r="BK123" i="6"/>
  <c r="J123" i="6"/>
  <c r="J97" i="6" s="1"/>
  <c r="P121" i="8"/>
  <c r="P120" i="8"/>
  <c r="P119" i="8"/>
  <c r="AU101" i="1" s="1"/>
  <c r="P198" i="10"/>
  <c r="P143" i="11"/>
  <c r="P129" i="13"/>
  <c r="P161" i="13"/>
  <c r="P221" i="13"/>
  <c r="P121" i="14"/>
  <c r="P120" i="14"/>
  <c r="P119" i="14" s="1"/>
  <c r="AU107" i="1" s="1"/>
  <c r="T167" i="15"/>
  <c r="BK238" i="15"/>
  <c r="BK237" i="15" s="1"/>
  <c r="J237" i="15" s="1"/>
  <c r="J106" i="15" s="1"/>
  <c r="R121" i="16"/>
  <c r="R120" i="16" s="1"/>
  <c r="R119" i="16" s="1"/>
  <c r="R131" i="17"/>
  <c r="BK194" i="17"/>
  <c r="J194" i="17" s="1"/>
  <c r="J103" i="17" s="1"/>
  <c r="P158" i="18"/>
  <c r="P147" i="18"/>
  <c r="R127" i="22"/>
  <c r="T141" i="23"/>
  <c r="R127" i="24"/>
  <c r="T218" i="24"/>
  <c r="P126" i="25"/>
  <c r="BK138" i="2"/>
  <c r="J138" i="2"/>
  <c r="J99" i="2"/>
  <c r="P159" i="4"/>
  <c r="BK166" i="5"/>
  <c r="J166" i="5"/>
  <c r="J100" i="5"/>
  <c r="T123" i="6"/>
  <c r="R140" i="7"/>
  <c r="BK142" i="8"/>
  <c r="J142" i="8"/>
  <c r="J99" i="8" s="1"/>
  <c r="R198" i="10"/>
  <c r="R143" i="11"/>
  <c r="T122" i="12"/>
  <c r="T118" i="12" s="1"/>
  <c r="BK176" i="13"/>
  <c r="J176" i="13"/>
  <c r="J101" i="13"/>
  <c r="P131" i="15"/>
  <c r="T182" i="15"/>
  <c r="P238" i="15"/>
  <c r="P237" i="15"/>
  <c r="P168" i="17"/>
  <c r="R236" i="17"/>
  <c r="R235" i="17"/>
  <c r="R158" i="18"/>
  <c r="R147" i="18" s="1"/>
  <c r="T200" i="18"/>
  <c r="BK123" i="19"/>
  <c r="R159" i="20"/>
  <c r="T186" i="20"/>
  <c r="R141" i="21"/>
  <c r="R172" i="22"/>
  <c r="BK124" i="23"/>
  <c r="T171" i="23"/>
  <c r="BK159" i="24"/>
  <c r="J159" i="24"/>
  <c r="J100" i="24"/>
  <c r="P141" i="26"/>
  <c r="P124" i="26"/>
  <c r="BK127" i="22"/>
  <c r="J127" i="22"/>
  <c r="J98" i="22" s="1"/>
  <c r="P172" i="22"/>
  <c r="BK127" i="24"/>
  <c r="J127" i="24"/>
  <c r="J98" i="24" s="1"/>
  <c r="P218" i="24"/>
  <c r="T126" i="25"/>
  <c r="T122" i="25"/>
  <c r="T121" i="25" s="1"/>
  <c r="R141" i="26"/>
  <c r="R124" i="26"/>
  <c r="R138" i="2"/>
  <c r="BK140" i="3"/>
  <c r="BK121" i="3"/>
  <c r="BK120" i="3"/>
  <c r="BK119" i="3"/>
  <c r="J119" i="3" s="1"/>
  <c r="R159" i="4"/>
  <c r="T166" i="5"/>
  <c r="T121" i="8"/>
  <c r="T155" i="9"/>
  <c r="T198" i="10"/>
  <c r="P122" i="11"/>
  <c r="P121" i="11"/>
  <c r="P120" i="11" s="1"/>
  <c r="AU104" i="1" s="1"/>
  <c r="BK164" i="11"/>
  <c r="J164" i="11"/>
  <c r="J100" i="11" s="1"/>
  <c r="BK122" i="12"/>
  <c r="BK118" i="12" s="1"/>
  <c r="J118" i="12" s="1"/>
  <c r="J96" i="12" s="1"/>
  <c r="J122" i="12"/>
  <c r="J98" i="12" s="1"/>
  <c r="BK161" i="13"/>
  <c r="J161" i="13"/>
  <c r="J100" i="13"/>
  <c r="BK221" i="13"/>
  <c r="J221" i="13" s="1"/>
  <c r="J104" i="13" s="1"/>
  <c r="R121" i="14"/>
  <c r="R120" i="14"/>
  <c r="R119" i="14" s="1"/>
  <c r="P158" i="15"/>
  <c r="BK197" i="15"/>
  <c r="J197" i="15"/>
  <c r="J102" i="15" s="1"/>
  <c r="T197" i="15"/>
  <c r="P227" i="15"/>
  <c r="T121" i="16"/>
  <c r="T120" i="16" s="1"/>
  <c r="T119" i="16" s="1"/>
  <c r="P194" i="17"/>
  <c r="P130" i="17" s="1"/>
  <c r="T123" i="19"/>
  <c r="BK152" i="20"/>
  <c r="J152" i="20"/>
  <c r="J100" i="20"/>
  <c r="BK186" i="20"/>
  <c r="J186" i="20" s="1"/>
  <c r="J104" i="20" s="1"/>
  <c r="T192" i="22"/>
  <c r="T191" i="22"/>
  <c r="R218" i="24"/>
  <c r="BK139" i="25"/>
  <c r="J139" i="25"/>
  <c r="J100" i="25"/>
  <c r="BK141" i="26"/>
  <c r="J141" i="26"/>
  <c r="J98" i="26"/>
  <c r="R152" i="26"/>
  <c r="P131" i="17"/>
  <c r="T194" i="17"/>
  <c r="T158" i="18"/>
  <c r="T147" i="18" s="1"/>
  <c r="P200" i="18"/>
  <c r="BK153" i="19"/>
  <c r="J153" i="19"/>
  <c r="J100" i="19" s="1"/>
  <c r="BK176" i="20"/>
  <c r="J176" i="20"/>
  <c r="J102" i="20"/>
  <c r="P165" i="22"/>
  <c r="P144" i="22"/>
  <c r="P181" i="22"/>
  <c r="R154" i="24"/>
  <c r="R189" i="24"/>
  <c r="BK169" i="26"/>
  <c r="J169" i="26"/>
  <c r="J102" i="26"/>
  <c r="T126" i="20"/>
  <c r="R126" i="21"/>
  <c r="R122" i="21"/>
  <c r="R121" i="21"/>
  <c r="T172" i="22"/>
  <c r="BK141" i="23"/>
  <c r="J141" i="23"/>
  <c r="J99" i="23"/>
  <c r="T159" i="24"/>
  <c r="R208" i="24"/>
  <c r="BK126" i="25"/>
  <c r="J126" i="25"/>
  <c r="J99" i="25" s="1"/>
  <c r="P169" i="26"/>
  <c r="P121" i="2"/>
  <c r="R140" i="3"/>
  <c r="R121" i="3" s="1"/>
  <c r="R120" i="3" s="1"/>
  <c r="R119" i="3" s="1"/>
  <c r="BK159" i="4"/>
  <c r="J159" i="4" s="1"/>
  <c r="J99" i="4" s="1"/>
  <c r="R125" i="5"/>
  <c r="R124" i="5"/>
  <c r="R120" i="5" s="1"/>
  <c r="P163" i="6"/>
  <c r="P162" i="6"/>
  <c r="P140" i="7"/>
  <c r="T142" i="8"/>
  <c r="BK155" i="9"/>
  <c r="J155" i="9"/>
  <c r="J99" i="9"/>
  <c r="R122" i="10"/>
  <c r="R122" i="11"/>
  <c r="R121" i="11"/>
  <c r="BK129" i="13"/>
  <c r="J129" i="13" s="1"/>
  <c r="J98" i="13" s="1"/>
  <c r="T161" i="13"/>
  <c r="T221" i="13"/>
  <c r="R167" i="15"/>
  <c r="T238" i="15"/>
  <c r="T237" i="15"/>
  <c r="T168" i="17"/>
  <c r="P236" i="17"/>
  <c r="P235" i="17"/>
  <c r="T175" i="18"/>
  <c r="R132" i="19"/>
  <c r="BK159" i="20"/>
  <c r="J159" i="20"/>
  <c r="J101" i="20"/>
  <c r="BK141" i="21"/>
  <c r="J141" i="21" s="1"/>
  <c r="J100" i="21" s="1"/>
  <c r="T181" i="22"/>
  <c r="R124" i="23"/>
  <c r="R171" i="23"/>
  <c r="R159" i="24"/>
  <c r="BK152" i="26"/>
  <c r="J152" i="26"/>
  <c r="J101" i="26" s="1"/>
  <c r="BK178" i="26"/>
  <c r="J178" i="26"/>
  <c r="J103" i="26"/>
  <c r="P138" i="2"/>
  <c r="T163" i="6"/>
  <c r="T162" i="6"/>
  <c r="BK121" i="8"/>
  <c r="J121" i="8" s="1"/>
  <c r="J98" i="8" s="1"/>
  <c r="P133" i="10"/>
  <c r="P121" i="10"/>
  <c r="P120" i="10" s="1"/>
  <c r="AU103" i="1" s="1"/>
  <c r="BK122" i="11"/>
  <c r="J122" i="11"/>
  <c r="J98" i="11" s="1"/>
  <c r="R164" i="11"/>
  <c r="T156" i="13"/>
  <c r="R198" i="13"/>
  <c r="BK121" i="14"/>
  <c r="J121" i="14"/>
  <c r="J98" i="14"/>
  <c r="BK167" i="15"/>
  <c r="J167" i="15" s="1"/>
  <c r="J100" i="15" s="1"/>
  <c r="R202" i="15"/>
  <c r="P121" i="16"/>
  <c r="P120" i="16" s="1"/>
  <c r="P119" i="16" s="1"/>
  <c r="AU109" i="1" s="1"/>
  <c r="R168" i="17"/>
  <c r="T236" i="17"/>
  <c r="T235" i="17"/>
  <c r="BK127" i="18"/>
  <c r="J127" i="18"/>
  <c r="J98" i="18" s="1"/>
  <c r="BK190" i="18"/>
  <c r="J190" i="18"/>
  <c r="J103" i="18"/>
  <c r="P153" i="19"/>
  <c r="T159" i="20"/>
  <c r="BK192" i="22"/>
  <c r="BK191" i="22"/>
  <c r="J191" i="22" s="1"/>
  <c r="J104" i="22" s="1"/>
  <c r="P152" i="23"/>
  <c r="T127" i="24"/>
  <c r="T174" i="24"/>
  <c r="P152" i="26"/>
  <c r="R169" i="26"/>
  <c r="R178" i="26"/>
  <c r="BK122" i="4"/>
  <c r="BK121" i="4"/>
  <c r="R163" i="6"/>
  <c r="R162" i="6"/>
  <c r="BK121" i="7"/>
  <c r="BK120" i="7"/>
  <c r="BK119" i="7"/>
  <c r="J119" i="7"/>
  <c r="J96" i="7" s="1"/>
  <c r="R142" i="8"/>
  <c r="P122" i="9"/>
  <c r="P121" i="9"/>
  <c r="P120" i="9" s="1"/>
  <c r="AU102" i="1" s="1"/>
  <c r="T133" i="10"/>
  <c r="T121" i="10"/>
  <c r="T120" i="10" s="1"/>
  <c r="T143" i="11"/>
  <c r="R122" i="12"/>
  <c r="R118" i="12" s="1"/>
  <c r="P156" i="13"/>
  <c r="BK198" i="13"/>
  <c r="J198" i="13"/>
  <c r="J103" i="13"/>
  <c r="R221" i="13"/>
  <c r="T154" i="14"/>
  <c r="T131" i="15"/>
  <c r="T130" i="15"/>
  <c r="T129" i="15" s="1"/>
  <c r="R182" i="15"/>
  <c r="R238" i="15"/>
  <c r="R237" i="15"/>
  <c r="BK154" i="16"/>
  <c r="J154" i="16"/>
  <c r="J99" i="16"/>
  <c r="R158" i="17"/>
  <c r="T163" i="17"/>
  <c r="R187" i="17"/>
  <c r="BK223" i="17"/>
  <c r="J223" i="17"/>
  <c r="J104" i="17" s="1"/>
  <c r="R127" i="18"/>
  <c r="P175" i="18"/>
  <c r="BK200" i="18"/>
  <c r="J200" i="18" s="1"/>
  <c r="J105" i="18" s="1"/>
  <c r="T132" i="19"/>
  <c r="BK126" i="20"/>
  <c r="J126" i="20" s="1"/>
  <c r="J98" i="20" s="1"/>
  <c r="P176" i="20"/>
  <c r="P141" i="21"/>
  <c r="R152" i="23"/>
  <c r="T154" i="24"/>
  <c r="BK189" i="24"/>
  <c r="J189" i="24"/>
  <c r="J102" i="24" s="1"/>
  <c r="P139" i="25"/>
  <c r="T152" i="26"/>
  <c r="P178" i="26"/>
  <c r="P132" i="19"/>
  <c r="P126" i="20"/>
  <c r="T176" i="20"/>
  <c r="BK172" i="22"/>
  <c r="J172" i="22" s="1"/>
  <c r="J101" i="22" s="1"/>
  <c r="R141" i="23"/>
  <c r="P154" i="24"/>
  <c r="P189" i="24"/>
  <c r="R139" i="25"/>
  <c r="T141" i="26"/>
  <c r="T124" i="26"/>
  <c r="T169" i="26"/>
  <c r="T178" i="26"/>
  <c r="BK234" i="15"/>
  <c r="J234" i="15"/>
  <c r="J105" i="15" s="1"/>
  <c r="BK188" i="22"/>
  <c r="J188" i="22"/>
  <c r="J103" i="22"/>
  <c r="BK232" i="17"/>
  <c r="J232" i="17"/>
  <c r="J105" i="17"/>
  <c r="BK146" i="25"/>
  <c r="J146" i="25" s="1"/>
  <c r="J101" i="25" s="1"/>
  <c r="BK170" i="4"/>
  <c r="J170" i="4"/>
  <c r="J100" i="4" s="1"/>
  <c r="BK121" i="5"/>
  <c r="J121" i="5"/>
  <c r="J97" i="5"/>
  <c r="BK166" i="9"/>
  <c r="J166" i="9"/>
  <c r="J100" i="9"/>
  <c r="BK144" i="18"/>
  <c r="J144" i="18" s="1"/>
  <c r="J99" i="18" s="1"/>
  <c r="BK216" i="6"/>
  <c r="J216" i="6"/>
  <c r="J102" i="6" s="1"/>
  <c r="BK197" i="18"/>
  <c r="J197" i="18"/>
  <c r="J104" i="18"/>
  <c r="BK258" i="17"/>
  <c r="BK257" i="17"/>
  <c r="J257" i="17"/>
  <c r="J108" i="17"/>
  <c r="BK183" i="20"/>
  <c r="J183" i="20"/>
  <c r="J103" i="20"/>
  <c r="BK144" i="22"/>
  <c r="J144" i="22" s="1"/>
  <c r="J99" i="22" s="1"/>
  <c r="BK199" i="6"/>
  <c r="J199" i="6"/>
  <c r="J101" i="6" s="1"/>
  <c r="BK195" i="13"/>
  <c r="J195" i="13"/>
  <c r="J102" i="13"/>
  <c r="BK260" i="15"/>
  <c r="J260" i="15"/>
  <c r="J109" i="15"/>
  <c r="BK160" i="19"/>
  <c r="J160" i="19" s="1"/>
  <c r="J101" i="19" s="1"/>
  <c r="BK143" i="20"/>
  <c r="J143" i="20"/>
  <c r="J99" i="20" s="1"/>
  <c r="BK178" i="23"/>
  <c r="J178" i="23"/>
  <c r="J102" i="23"/>
  <c r="BK124" i="26"/>
  <c r="J124" i="26"/>
  <c r="J97" i="26"/>
  <c r="BK148" i="26"/>
  <c r="J148" i="26" s="1"/>
  <c r="J99" i="26" s="1"/>
  <c r="BK119" i="12"/>
  <c r="J119" i="12"/>
  <c r="J97" i="12" s="1"/>
  <c r="BK232" i="13"/>
  <c r="J232" i="13"/>
  <c r="J105" i="13"/>
  <c r="BK123" i="21"/>
  <c r="J123" i="21"/>
  <c r="J98" i="21"/>
  <c r="BK148" i="21"/>
  <c r="J148" i="21" s="1"/>
  <c r="J101" i="21" s="1"/>
  <c r="BK215" i="24"/>
  <c r="J215" i="24"/>
  <c r="J104" i="24" s="1"/>
  <c r="BK123" i="25"/>
  <c r="J123" i="25"/>
  <c r="J98" i="25"/>
  <c r="E85" i="26"/>
  <c r="F120" i="26"/>
  <c r="BE131" i="26"/>
  <c r="BE153" i="26"/>
  <c r="BE135" i="26"/>
  <c r="BE172" i="26"/>
  <c r="BE142" i="26"/>
  <c r="BE129" i="26"/>
  <c r="BE167" i="26"/>
  <c r="J120" i="26"/>
  <c r="BE174" i="26"/>
  <c r="BK122" i="25"/>
  <c r="J122" i="25" s="1"/>
  <c r="J97" i="25" s="1"/>
  <c r="BE179" i="26"/>
  <c r="BE149" i="26"/>
  <c r="BE176" i="26"/>
  <c r="BE146" i="26"/>
  <c r="F91" i="26"/>
  <c r="J119" i="26"/>
  <c r="BE133" i="26"/>
  <c r="J117" i="26"/>
  <c r="BE155" i="26"/>
  <c r="BE163" i="26"/>
  <c r="BE181" i="26"/>
  <c r="BE159" i="26"/>
  <c r="BE165" i="26"/>
  <c r="BE125" i="26"/>
  <c r="BE137" i="26"/>
  <c r="BE144" i="26"/>
  <c r="BE170" i="26"/>
  <c r="BE157" i="26"/>
  <c r="BE127" i="26"/>
  <c r="BE139" i="26"/>
  <c r="BE161" i="26"/>
  <c r="J89" i="25"/>
  <c r="F118" i="25"/>
  <c r="J92" i="25"/>
  <c r="J117" i="25"/>
  <c r="BE133" i="25"/>
  <c r="BE135" i="25"/>
  <c r="BE147" i="25"/>
  <c r="E85" i="25"/>
  <c r="F117" i="25"/>
  <c r="BE137" i="25"/>
  <c r="BK126" i="24"/>
  <c r="BK125" i="24"/>
  <c r="J125" i="24" s="1"/>
  <c r="J30" i="24" s="1"/>
  <c r="BE124" i="25"/>
  <c r="BE129" i="25"/>
  <c r="BE144" i="25"/>
  <c r="BE142" i="25"/>
  <c r="BE131" i="25"/>
  <c r="BE127" i="25"/>
  <c r="BE140" i="25"/>
  <c r="J92" i="24"/>
  <c r="BE175" i="24"/>
  <c r="BE194" i="24"/>
  <c r="BE198" i="24"/>
  <c r="BE213" i="24"/>
  <c r="BE138" i="24"/>
  <c r="BE157" i="24"/>
  <c r="BE172" i="24"/>
  <c r="BE152" i="24"/>
  <c r="BE206" i="24"/>
  <c r="BE216" i="24"/>
  <c r="BE241" i="24"/>
  <c r="J89" i="24"/>
  <c r="J121" i="24"/>
  <c r="BE231" i="24"/>
  <c r="BE243" i="24"/>
  <c r="J124" i="23"/>
  <c r="J98" i="23" s="1"/>
  <c r="F121" i="24"/>
  <c r="BE136" i="24"/>
  <c r="BE166" i="24"/>
  <c r="BE181" i="24"/>
  <c r="BE190" i="24"/>
  <c r="BE245" i="24"/>
  <c r="BE134" i="24"/>
  <c r="BE168" i="24"/>
  <c r="BE187" i="24"/>
  <c r="BE200" i="24"/>
  <c r="BE229" i="24"/>
  <c r="F92" i="24"/>
  <c r="BE132" i="24"/>
  <c r="BE155" i="24"/>
  <c r="BE183" i="24"/>
  <c r="BE237" i="24"/>
  <c r="BE247" i="24"/>
  <c r="BE164" i="24"/>
  <c r="BE196" i="24"/>
  <c r="BE204" i="24"/>
  <c r="BE223" i="24"/>
  <c r="BE144" i="24"/>
  <c r="BE148" i="24"/>
  <c r="BE170" i="24"/>
  <c r="BE179" i="24"/>
  <c r="BE211" i="24"/>
  <c r="BE140" i="24"/>
  <c r="BE185" i="24"/>
  <c r="BE202" i="24"/>
  <c r="BE235" i="24"/>
  <c r="BE192" i="24"/>
  <c r="BE233" i="24"/>
  <c r="BE239" i="24"/>
  <c r="BE249" i="24"/>
  <c r="BE209" i="24"/>
  <c r="BE225" i="24"/>
  <c r="BE130" i="24"/>
  <c r="BE150" i="24"/>
  <c r="BE221" i="24"/>
  <c r="BE227" i="24"/>
  <c r="BE146" i="24"/>
  <c r="BE160" i="24"/>
  <c r="BE219" i="24"/>
  <c r="E85" i="24"/>
  <c r="BE128" i="24"/>
  <c r="BE142" i="24"/>
  <c r="BE162" i="24"/>
  <c r="BE177" i="24"/>
  <c r="J192" i="22"/>
  <c r="J105" i="22"/>
  <c r="E85" i="23"/>
  <c r="J92" i="23"/>
  <c r="J116" i="23"/>
  <c r="BE163" i="23"/>
  <c r="BE148" i="23"/>
  <c r="BE159" i="23"/>
  <c r="BE157" i="23"/>
  <c r="BE167" i="23"/>
  <c r="BE137" i="23"/>
  <c r="BE155" i="23"/>
  <c r="BE165" i="23"/>
  <c r="BK126" i="22"/>
  <c r="BK125" i="22" s="1"/>
  <c r="J125" i="22" s="1"/>
  <c r="J30" i="22" s="1"/>
  <c r="J118" i="23"/>
  <c r="BE135" i="23"/>
  <c r="BE153" i="23"/>
  <c r="BE176" i="23"/>
  <c r="BE179" i="23"/>
  <c r="BE172" i="23"/>
  <c r="F92" i="23"/>
  <c r="BE133" i="23"/>
  <c r="BE139" i="23"/>
  <c r="BE144" i="23"/>
  <c r="BE150" i="23"/>
  <c r="BE125" i="23"/>
  <c r="BE131" i="23"/>
  <c r="BE161" i="23"/>
  <c r="BE174" i="23"/>
  <c r="F118" i="23"/>
  <c r="BE127" i="23"/>
  <c r="BE142" i="23"/>
  <c r="BE129" i="23"/>
  <c r="BE146" i="23"/>
  <c r="BE169" i="23"/>
  <c r="BK122" i="21"/>
  <c r="J122" i="21" s="1"/>
  <c r="J97" i="21" s="1"/>
  <c r="BE145" i="22"/>
  <c r="BE151" i="22"/>
  <c r="BE179" i="22"/>
  <c r="J92" i="22"/>
  <c r="BE161" i="22"/>
  <c r="BE166" i="22"/>
  <c r="BE175" i="22"/>
  <c r="BE189" i="22"/>
  <c r="F91" i="22"/>
  <c r="BE170" i="22"/>
  <c r="BE182" i="22"/>
  <c r="BE199" i="22"/>
  <c r="BE132" i="22"/>
  <c r="BE140" i="22"/>
  <c r="BE155" i="22"/>
  <c r="BE149" i="22"/>
  <c r="BE173" i="22"/>
  <c r="BE184" i="22"/>
  <c r="J121" i="22"/>
  <c r="BE136" i="22"/>
  <c r="BE186" i="22"/>
  <c r="E85" i="22"/>
  <c r="J119" i="22"/>
  <c r="BE153" i="22"/>
  <c r="BE157" i="22"/>
  <c r="BE168" i="22"/>
  <c r="BE195" i="22"/>
  <c r="F122" i="22"/>
  <c r="BE177" i="22"/>
  <c r="BE130" i="22"/>
  <c r="BE134" i="22"/>
  <c r="BE159" i="22"/>
  <c r="BE142" i="22"/>
  <c r="BE128" i="22"/>
  <c r="BE193" i="22"/>
  <c r="BE197" i="22"/>
  <c r="BE201" i="22"/>
  <c r="BE138" i="22"/>
  <c r="BE147" i="22"/>
  <c r="BE163" i="22"/>
  <c r="F91" i="21"/>
  <c r="F92" i="21"/>
  <c r="J117" i="21"/>
  <c r="J118" i="21"/>
  <c r="BK125" i="20"/>
  <c r="BK124" i="20"/>
  <c r="J124" i="20" s="1"/>
  <c r="J96" i="20" s="1"/>
  <c r="J89" i="21"/>
  <c r="BE124" i="21"/>
  <c r="E111" i="21"/>
  <c r="BE131" i="21"/>
  <c r="BE144" i="21"/>
  <c r="BE127" i="21"/>
  <c r="BE137" i="21"/>
  <c r="BE139" i="21"/>
  <c r="BE142" i="21"/>
  <c r="BE146" i="21"/>
  <c r="BE149" i="21"/>
  <c r="BE129" i="21"/>
  <c r="BE133" i="21"/>
  <c r="BE135" i="21"/>
  <c r="E114" i="20"/>
  <c r="BE137" i="20"/>
  <c r="BE150" i="20"/>
  <c r="J92" i="20"/>
  <c r="BE141" i="20"/>
  <c r="BE174" i="20"/>
  <c r="BE179" i="20"/>
  <c r="BE135" i="20"/>
  <c r="BE146" i="20"/>
  <c r="J91" i="20"/>
  <c r="BE129" i="20"/>
  <c r="BE133" i="20"/>
  <c r="BE139" i="20"/>
  <c r="BE148" i="20"/>
  <c r="BE172" i="20"/>
  <c r="F91" i="20"/>
  <c r="BE144" i="20"/>
  <c r="BE164" i="20"/>
  <c r="J123" i="19"/>
  <c r="J98" i="19"/>
  <c r="F92" i="20"/>
  <c r="BE127" i="20"/>
  <c r="BE131" i="20"/>
  <c r="BE155" i="20"/>
  <c r="BE160" i="20"/>
  <c r="BE170" i="20"/>
  <c r="BE177" i="20"/>
  <c r="BE157" i="20"/>
  <c r="BE166" i="20"/>
  <c r="J118" i="20"/>
  <c r="BE168" i="20"/>
  <c r="BE153" i="20"/>
  <c r="BE184" i="20"/>
  <c r="BE187" i="20"/>
  <c r="BE189" i="20"/>
  <c r="BE191" i="20"/>
  <c r="BE162" i="20"/>
  <c r="BE181" i="20"/>
  <c r="T126" i="18"/>
  <c r="T125" i="18"/>
  <c r="R126" i="18"/>
  <c r="R125" i="18" s="1"/>
  <c r="J158" i="18"/>
  <c r="J101" i="18"/>
  <c r="J118" i="19"/>
  <c r="E85" i="19"/>
  <c r="F117" i="19"/>
  <c r="F118" i="19"/>
  <c r="BE124" i="19"/>
  <c r="BK126" i="18"/>
  <c r="J126" i="18" s="1"/>
  <c r="J97" i="18" s="1"/>
  <c r="J117" i="19"/>
  <c r="BE126" i="19"/>
  <c r="BE128" i="19"/>
  <c r="BE147" i="19"/>
  <c r="BE151" i="19"/>
  <c r="BE154" i="19"/>
  <c r="J115" i="19"/>
  <c r="BE133" i="19"/>
  <c r="BE143" i="19"/>
  <c r="BE156" i="19"/>
  <c r="BE161" i="19"/>
  <c r="BE137" i="19"/>
  <c r="BE139" i="19"/>
  <c r="BE141" i="19"/>
  <c r="BE145" i="19"/>
  <c r="BE158" i="19"/>
  <c r="BE130" i="19"/>
  <c r="BE135" i="19"/>
  <c r="BE149" i="19"/>
  <c r="P257" i="17"/>
  <c r="P129" i="17" s="1"/>
  <c r="AU110" i="1" s="1"/>
  <c r="BE134" i="18"/>
  <c r="BE140" i="18"/>
  <c r="BE178" i="18"/>
  <c r="J91" i="18"/>
  <c r="BE145" i="18"/>
  <c r="J119" i="18"/>
  <c r="BE138" i="18"/>
  <c r="BE148" i="18"/>
  <c r="BE161" i="18"/>
  <c r="BE167" i="18"/>
  <c r="J258" i="17"/>
  <c r="J109" i="17" s="1"/>
  <c r="BE132" i="18"/>
  <c r="BE152" i="18"/>
  <c r="BE159" i="18"/>
  <c r="J92" i="18"/>
  <c r="F122" i="18"/>
  <c r="BE136" i="18"/>
  <c r="BE173" i="18"/>
  <c r="BE186" i="18"/>
  <c r="F91" i="18"/>
  <c r="BE128" i="18"/>
  <c r="BE163" i="18"/>
  <c r="BE169" i="18"/>
  <c r="BE150" i="18"/>
  <c r="BE156" i="18"/>
  <c r="BE171" i="18"/>
  <c r="E115" i="18"/>
  <c r="BK235" i="17"/>
  <c r="J235" i="17"/>
  <c r="J106" i="17" s="1"/>
  <c r="BE142" i="18"/>
  <c r="BE184" i="18"/>
  <c r="BE180" i="18"/>
  <c r="BE182" i="18"/>
  <c r="BE188" i="18"/>
  <c r="BE154" i="18"/>
  <c r="BK130" i="17"/>
  <c r="J130" i="17" s="1"/>
  <c r="J97" i="17" s="1"/>
  <c r="BE195" i="18"/>
  <c r="BE130" i="18"/>
  <c r="BE176" i="18"/>
  <c r="BE191" i="18"/>
  <c r="BE193" i="18"/>
  <c r="BE201" i="18"/>
  <c r="BE203" i="18"/>
  <c r="BE205" i="18"/>
  <c r="BE165" i="18"/>
  <c r="BE198" i="18"/>
  <c r="BC111" i="1"/>
  <c r="BK120" i="16"/>
  <c r="J120" i="16" s="1"/>
  <c r="J97" i="16" s="1"/>
  <c r="J92" i="17"/>
  <c r="J125" i="17"/>
  <c r="BE146" i="17"/>
  <c r="BE150" i="17"/>
  <c r="BE152" i="17"/>
  <c r="BE156" i="17"/>
  <c r="BE166" i="17"/>
  <c r="BE171" i="17"/>
  <c r="BE199" i="17"/>
  <c r="BE211" i="17"/>
  <c r="BE230" i="17"/>
  <c r="BE233" i="17"/>
  <c r="BE241" i="17"/>
  <c r="BE243" i="17"/>
  <c r="BE253" i="17"/>
  <c r="J123" i="17"/>
  <c r="BE132" i="17"/>
  <c r="BE136" i="17"/>
  <c r="BE177" i="17"/>
  <c r="BE181" i="17"/>
  <c r="BE185" i="17"/>
  <c r="BE192" i="17"/>
  <c r="BE195" i="17"/>
  <c r="BE203" i="17"/>
  <c r="BE207" i="17"/>
  <c r="BE215" i="17"/>
  <c r="BE228" i="17"/>
  <c r="BE239" i="17"/>
  <c r="BE245" i="17"/>
  <c r="E85" i="17"/>
  <c r="F91" i="17"/>
  <c r="BE140" i="17"/>
  <c r="BE142" i="17"/>
  <c r="BE159" i="17"/>
  <c r="BE175" i="17"/>
  <c r="BE183" i="17"/>
  <c r="BE188" i="17"/>
  <c r="BE190" i="17"/>
  <c r="BE197" i="17"/>
  <c r="BE209" i="17"/>
  <c r="BE213" i="17"/>
  <c r="BE219" i="17"/>
  <c r="BE249" i="17"/>
  <c r="BE255" i="17"/>
  <c r="BE259" i="17"/>
  <c r="F92" i="17"/>
  <c r="BE134" i="17"/>
  <c r="BE138" i="17"/>
  <c r="BE144" i="17"/>
  <c r="BE148" i="17"/>
  <c r="BE154" i="17"/>
  <c r="BE161" i="17"/>
  <c r="BE164" i="17"/>
  <c r="BE169" i="17"/>
  <c r="BE173" i="17"/>
  <c r="BE179" i="17"/>
  <c r="BE201" i="17"/>
  <c r="BE205" i="17"/>
  <c r="BE217" i="17"/>
  <c r="BE221" i="17"/>
  <c r="BE224" i="17"/>
  <c r="BE226" i="17"/>
  <c r="BE237" i="17"/>
  <c r="BE247" i="17"/>
  <c r="BE251" i="17"/>
  <c r="F92" i="16"/>
  <c r="BE130" i="16"/>
  <c r="E109" i="16"/>
  <c r="BK259" i="15"/>
  <c r="J259" i="15" s="1"/>
  <c r="J108" i="15" s="1"/>
  <c r="J113" i="16"/>
  <c r="F91" i="16"/>
  <c r="BE126" i="16"/>
  <c r="J238" i="15"/>
  <c r="J107" i="15"/>
  <c r="BE122" i="16"/>
  <c r="BE128" i="16"/>
  <c r="BE134" i="16"/>
  <c r="BK130" i="15"/>
  <c r="J130" i="15" s="1"/>
  <c r="J97" i="15" s="1"/>
  <c r="BE124" i="16"/>
  <c r="J91" i="16"/>
  <c r="BE132" i="16"/>
  <c r="BE136" i="16"/>
  <c r="J92" i="16"/>
  <c r="BE144" i="16"/>
  <c r="BE157" i="16"/>
  <c r="BE161" i="16"/>
  <c r="BE138" i="16"/>
  <c r="BE140" i="16"/>
  <c r="BE148" i="16"/>
  <c r="BE150" i="16"/>
  <c r="BE152" i="16"/>
  <c r="BE142" i="16"/>
  <c r="BE146" i="16"/>
  <c r="BE155" i="16"/>
  <c r="BE159" i="16"/>
  <c r="BK120" i="14"/>
  <c r="J120" i="14" s="1"/>
  <c r="J97" i="14" s="1"/>
  <c r="J123" i="15"/>
  <c r="F125" i="15"/>
  <c r="BE134" i="15"/>
  <c r="BE168" i="15"/>
  <c r="BE174" i="15"/>
  <c r="BE178" i="15"/>
  <c r="BE185" i="15"/>
  <c r="BE223" i="15"/>
  <c r="BE230" i="15"/>
  <c r="BE243" i="15"/>
  <c r="BE217" i="15"/>
  <c r="BE241" i="15"/>
  <c r="BE148" i="15"/>
  <c r="BE152" i="15"/>
  <c r="BE187" i="15"/>
  <c r="BE200" i="15"/>
  <c r="BE209" i="15"/>
  <c r="BE239" i="15"/>
  <c r="BE251" i="15"/>
  <c r="J125" i="15"/>
  <c r="BE136" i="15"/>
  <c r="BE176" i="15"/>
  <c r="BE180" i="15"/>
  <c r="E85" i="15"/>
  <c r="J126" i="15"/>
  <c r="BE146" i="15"/>
  <c r="BE161" i="15"/>
  <c r="BE165" i="15"/>
  <c r="BE170" i="15"/>
  <c r="BE183" i="15"/>
  <c r="BE215" i="15"/>
  <c r="BE225" i="15"/>
  <c r="F92" i="15"/>
  <c r="BE138" i="15"/>
  <c r="BE142" i="15"/>
  <c r="BE156" i="15"/>
  <c r="BE195" i="15"/>
  <c r="BE235" i="15"/>
  <c r="BE253" i="15"/>
  <c r="BE219" i="15"/>
  <c r="BE232" i="15"/>
  <c r="BE140" i="15"/>
  <c r="BE249" i="15"/>
  <c r="BE144" i="15"/>
  <c r="BE198" i="15"/>
  <c r="BE150" i="15"/>
  <c r="BE159" i="15"/>
  <c r="BE193" i="15"/>
  <c r="BE203" i="15"/>
  <c r="BE211" i="15"/>
  <c r="BE245" i="15"/>
  <c r="BE154" i="15"/>
  <c r="BE207" i="15"/>
  <c r="BE213" i="15"/>
  <c r="BE257" i="15"/>
  <c r="BE172" i="15"/>
  <c r="BE189" i="15"/>
  <c r="BE205" i="15"/>
  <c r="BE221" i="15"/>
  <c r="BE228" i="15"/>
  <c r="BE132" i="15"/>
  <c r="BE163" i="15"/>
  <c r="BE191" i="15"/>
  <c r="BE247" i="15"/>
  <c r="BE255" i="15"/>
  <c r="BE261" i="15"/>
  <c r="E85" i="14"/>
  <c r="BK128" i="13"/>
  <c r="J128" i="13" s="1"/>
  <c r="J97" i="13" s="1"/>
  <c r="J91" i="14"/>
  <c r="J92" i="14"/>
  <c r="F115" i="14"/>
  <c r="BK235" i="13"/>
  <c r="J235" i="13" s="1"/>
  <c r="J106" i="13" s="1"/>
  <c r="BE122" i="14"/>
  <c r="BE124" i="14"/>
  <c r="F92" i="14"/>
  <c r="BE128" i="14"/>
  <c r="BE130" i="14"/>
  <c r="BE134" i="14"/>
  <c r="BE136" i="14"/>
  <c r="BE140" i="14"/>
  <c r="BE144" i="14"/>
  <c r="BE150" i="14"/>
  <c r="J113" i="14"/>
  <c r="BE126" i="14"/>
  <c r="BE142" i="14"/>
  <c r="BE148" i="14"/>
  <c r="BE152" i="14"/>
  <c r="BE155" i="14"/>
  <c r="BE161" i="14"/>
  <c r="BE132" i="14"/>
  <c r="BE138" i="14"/>
  <c r="BE146" i="14"/>
  <c r="BE157" i="14"/>
  <c r="BE159" i="14"/>
  <c r="F123" i="13"/>
  <c r="BE134" i="13"/>
  <c r="BE166" i="13"/>
  <c r="BE193" i="13"/>
  <c r="BE142" i="13"/>
  <c r="BE150" i="13"/>
  <c r="BE172" i="13"/>
  <c r="BE243" i="13"/>
  <c r="BE201" i="13"/>
  <c r="BE211" i="13"/>
  <c r="BE233" i="13"/>
  <c r="F124" i="13"/>
  <c r="BE148" i="13"/>
  <c r="BE162" i="13"/>
  <c r="BE174" i="13"/>
  <c r="BE181" i="13"/>
  <c r="BE245" i="13"/>
  <c r="BE247" i="13"/>
  <c r="BE196" i="13"/>
  <c r="BE213" i="13"/>
  <c r="BE239" i="13"/>
  <c r="J121" i="13"/>
  <c r="BE170" i="13"/>
  <c r="BE177" i="13"/>
  <c r="BE217" i="13"/>
  <c r="BE228" i="13"/>
  <c r="BE146" i="13"/>
  <c r="BE205" i="13"/>
  <c r="BE224" i="13"/>
  <c r="BE237" i="13"/>
  <c r="BE249" i="13"/>
  <c r="BE251" i="13"/>
  <c r="J92" i="13"/>
  <c r="BE130" i="13"/>
  <c r="BE157" i="13"/>
  <c r="BE189" i="13"/>
  <c r="BE203" i="13"/>
  <c r="BE215" i="13"/>
  <c r="BE241" i="13"/>
  <c r="BE253" i="13"/>
  <c r="J123" i="13"/>
  <c r="BE144" i="13"/>
  <c r="BE154" i="13"/>
  <c r="BE159" i="13"/>
  <c r="BE185" i="13"/>
  <c r="BE255" i="13"/>
  <c r="BE136" i="13"/>
  <c r="BE179" i="13"/>
  <c r="BE187" i="13"/>
  <c r="BE209" i="13"/>
  <c r="BE138" i="13"/>
  <c r="BE183" i="13"/>
  <c r="BE207" i="13"/>
  <c r="BE222" i="13"/>
  <c r="BE226" i="13"/>
  <c r="BE168" i="13"/>
  <c r="E85" i="13"/>
  <c r="BE132" i="13"/>
  <c r="BE140" i="13"/>
  <c r="BE152" i="13"/>
  <c r="BE191" i="13"/>
  <c r="BE199" i="13"/>
  <c r="BE164" i="13"/>
  <c r="BE219" i="13"/>
  <c r="BE230" i="13"/>
  <c r="BD106" i="1"/>
  <c r="BK121" i="11"/>
  <c r="BK120" i="11" s="1"/>
  <c r="J120" i="11" s="1"/>
  <c r="J30" i="11" s="1"/>
  <c r="F92" i="12"/>
  <c r="J115" i="12"/>
  <c r="J91" i="12"/>
  <c r="J112" i="12"/>
  <c r="BE120" i="12"/>
  <c r="BE123" i="12"/>
  <c r="BE125" i="12"/>
  <c r="BE127" i="12"/>
  <c r="BE129" i="12"/>
  <c r="E85" i="12"/>
  <c r="F91" i="12"/>
  <c r="BE131" i="12"/>
  <c r="BE135" i="12"/>
  <c r="BE137" i="12"/>
  <c r="BE133" i="12"/>
  <c r="BE123" i="11"/>
  <c r="BE146" i="11"/>
  <c r="F91" i="11"/>
  <c r="BE129" i="11"/>
  <c r="BK121" i="10"/>
  <c r="J121" i="10" s="1"/>
  <c r="J97" i="10" s="1"/>
  <c r="E85" i="11"/>
  <c r="BE156" i="11"/>
  <c r="BE137" i="11"/>
  <c r="BE148" i="11"/>
  <c r="J92" i="11"/>
  <c r="BE125" i="11"/>
  <c r="BE141" i="11"/>
  <c r="J91" i="11"/>
  <c r="BE165" i="11"/>
  <c r="BE131" i="11"/>
  <c r="BE135" i="11"/>
  <c r="BE175" i="11"/>
  <c r="F92" i="11"/>
  <c r="BE150" i="11"/>
  <c r="BE160" i="11"/>
  <c r="BE162" i="11"/>
  <c r="BE171" i="11"/>
  <c r="J89" i="11"/>
  <c r="BE169" i="11"/>
  <c r="BE154" i="11"/>
  <c r="BE158" i="11"/>
  <c r="BE181" i="11"/>
  <c r="BE167" i="11"/>
  <c r="BE179" i="11"/>
  <c r="BE127" i="11"/>
  <c r="BE152" i="11"/>
  <c r="BE173" i="11"/>
  <c r="BE177" i="11"/>
  <c r="BE133" i="11"/>
  <c r="BE139" i="11"/>
  <c r="BE144" i="11"/>
  <c r="BE186" i="10"/>
  <c r="BE199" i="10"/>
  <c r="BE213" i="10"/>
  <c r="BE217" i="10"/>
  <c r="BE127" i="10"/>
  <c r="BE131" i="10"/>
  <c r="BE223" i="10"/>
  <c r="BK120" i="9"/>
  <c r="J120" i="9" s="1"/>
  <c r="J96" i="9" s="1"/>
  <c r="BE142" i="10"/>
  <c r="BE146" i="10"/>
  <c r="BE156" i="10"/>
  <c r="BE180" i="10"/>
  <c r="BE221" i="10"/>
  <c r="BE154" i="10"/>
  <c r="BE174" i="10"/>
  <c r="BE215" i="10"/>
  <c r="F117" i="10"/>
  <c r="BE168" i="10"/>
  <c r="BE188" i="10"/>
  <c r="BE203" i="10"/>
  <c r="J122" i="9"/>
  <c r="J98" i="9" s="1"/>
  <c r="F91" i="10"/>
  <c r="J116" i="10"/>
  <c r="BE129" i="10"/>
  <c r="BE160" i="10"/>
  <c r="BE172" i="10"/>
  <c r="BE182" i="10"/>
  <c r="BE196" i="10"/>
  <c r="BE201" i="10"/>
  <c r="BE211" i="10"/>
  <c r="J89" i="10"/>
  <c r="J92" i="10"/>
  <c r="BE136" i="10"/>
  <c r="BE140" i="10"/>
  <c r="BE150" i="10"/>
  <c r="BE162" i="10"/>
  <c r="BE207" i="10"/>
  <c r="BE219" i="10"/>
  <c r="BE123" i="10"/>
  <c r="BE148" i="10"/>
  <c r="BE205" i="10"/>
  <c r="BE192" i="10"/>
  <c r="BE134" i="10"/>
  <c r="BE144" i="10"/>
  <c r="BE178" i="10"/>
  <c r="BE184" i="10"/>
  <c r="BE190" i="10"/>
  <c r="BE225" i="10"/>
  <c r="BE152" i="10"/>
  <c r="BE194" i="10"/>
  <c r="BE229" i="10"/>
  <c r="BE231" i="10"/>
  <c r="E85" i="10"/>
  <c r="BE138" i="10"/>
  <c r="BE158" i="10"/>
  <c r="BE176" i="10"/>
  <c r="BE125" i="10"/>
  <c r="BE166" i="10"/>
  <c r="BE209" i="10"/>
  <c r="BE227" i="10"/>
  <c r="BE233" i="10"/>
  <c r="BE164" i="10"/>
  <c r="BE170" i="10"/>
  <c r="BE125" i="9"/>
  <c r="BK120" i="8"/>
  <c r="J120" i="8" s="1"/>
  <c r="J97" i="8" s="1"/>
  <c r="J89" i="9"/>
  <c r="BE123" i="9"/>
  <c r="F91" i="9"/>
  <c r="BE135" i="9"/>
  <c r="BE133" i="9"/>
  <c r="E110" i="9"/>
  <c r="J117" i="9"/>
  <c r="BE131" i="9"/>
  <c r="BE139" i="9"/>
  <c r="F92" i="9"/>
  <c r="J116" i="9"/>
  <c r="BE129" i="9"/>
  <c r="BE137" i="9"/>
  <c r="BE151" i="9"/>
  <c r="BE145" i="9"/>
  <c r="BE147" i="9"/>
  <c r="BE149" i="9"/>
  <c r="BE127" i="9"/>
  <c r="BE141" i="9"/>
  <c r="BE143" i="9"/>
  <c r="BE153" i="9"/>
  <c r="BE156" i="9"/>
  <c r="BE158" i="9"/>
  <c r="BE160" i="9"/>
  <c r="BE162" i="9"/>
  <c r="BE164" i="9"/>
  <c r="BE167" i="9"/>
  <c r="J92" i="8"/>
  <c r="J115" i="8"/>
  <c r="BE145" i="8"/>
  <c r="BE130" i="8"/>
  <c r="BE140" i="8"/>
  <c r="BE149" i="8"/>
  <c r="BE167" i="8"/>
  <c r="E109" i="8"/>
  <c r="F116" i="8"/>
  <c r="BE126" i="8"/>
  <c r="BE132" i="8"/>
  <c r="BE138" i="8"/>
  <c r="BE163" i="8"/>
  <c r="BE136" i="8"/>
  <c r="BE155" i="8"/>
  <c r="J121" i="7"/>
  <c r="J98" i="7" s="1"/>
  <c r="BE179" i="8"/>
  <c r="BE183" i="8"/>
  <c r="J89" i="8"/>
  <c r="BE124" i="8"/>
  <c r="BE159" i="8"/>
  <c r="BE169" i="8"/>
  <c r="BE177" i="8"/>
  <c r="BE181" i="8"/>
  <c r="BE122" i="8"/>
  <c r="BE173" i="8"/>
  <c r="F91" i="8"/>
  <c r="BE128" i="8"/>
  <c r="BE134" i="8"/>
  <c r="BE143" i="8"/>
  <c r="BE151" i="8"/>
  <c r="J120" i="7"/>
  <c r="J97" i="7"/>
  <c r="BE175" i="8"/>
  <c r="BE171" i="8"/>
  <c r="BE161" i="8"/>
  <c r="BE147" i="8"/>
  <c r="BE157" i="8"/>
  <c r="BE153" i="8"/>
  <c r="BE165" i="8"/>
  <c r="F92" i="7"/>
  <c r="BE124" i="7"/>
  <c r="J92" i="7"/>
  <c r="BE153" i="7"/>
  <c r="BE147" i="7"/>
  <c r="J91" i="7"/>
  <c r="BE151" i="7"/>
  <c r="BE159" i="7"/>
  <c r="BE169" i="7"/>
  <c r="BE179" i="7"/>
  <c r="E85" i="7"/>
  <c r="BE134" i="7"/>
  <c r="BE149" i="7"/>
  <c r="BE171" i="7"/>
  <c r="BE130" i="7"/>
  <c r="BE145" i="7"/>
  <c r="BE181" i="7"/>
  <c r="BE183" i="7"/>
  <c r="J163" i="6"/>
  <c r="J99" i="6" s="1"/>
  <c r="BE128" i="7"/>
  <c r="BE141" i="7"/>
  <c r="BE155" i="7"/>
  <c r="BE167" i="7"/>
  <c r="BE173" i="7"/>
  <c r="BE177" i="7"/>
  <c r="BE185" i="7"/>
  <c r="BE175" i="7"/>
  <c r="BE187" i="7"/>
  <c r="F91" i="7"/>
  <c r="BE126" i="7"/>
  <c r="BE132" i="7"/>
  <c r="BE138" i="7"/>
  <c r="BE163" i="7"/>
  <c r="BE161" i="7"/>
  <c r="BE165" i="7"/>
  <c r="J113" i="7"/>
  <c r="BE122" i="7"/>
  <c r="BE157" i="7"/>
  <c r="BK122" i="6"/>
  <c r="J122" i="6"/>
  <c r="BE143" i="7"/>
  <c r="BE136" i="7"/>
  <c r="J92" i="6"/>
  <c r="BE126" i="6"/>
  <c r="BE156" i="6"/>
  <c r="BE170" i="6"/>
  <c r="J118" i="6"/>
  <c r="BE132" i="6"/>
  <c r="BE142" i="6"/>
  <c r="BE166" i="6"/>
  <c r="BE184" i="6"/>
  <c r="BE140" i="6"/>
  <c r="BE188" i="6"/>
  <c r="BE196" i="6"/>
  <c r="F92" i="6"/>
  <c r="BE174" i="6"/>
  <c r="BE206" i="6"/>
  <c r="BE210" i="6"/>
  <c r="J116" i="6"/>
  <c r="BE134" i="6"/>
  <c r="BE150" i="6"/>
  <c r="BE154" i="6"/>
  <c r="BE160" i="6"/>
  <c r="BE168" i="6"/>
  <c r="BE190" i="6"/>
  <c r="BE212" i="6"/>
  <c r="BE217" i="6"/>
  <c r="BE182" i="6"/>
  <c r="BE200" i="6"/>
  <c r="BE178" i="6"/>
  <c r="BE192" i="6"/>
  <c r="BE214" i="6"/>
  <c r="F118" i="6"/>
  <c r="BE146" i="6"/>
  <c r="BE148" i="6"/>
  <c r="BE202" i="6"/>
  <c r="BK124" i="5"/>
  <c r="J124" i="5" s="1"/>
  <c r="J98" i="5" s="1"/>
  <c r="BE158" i="6"/>
  <c r="BE172" i="6"/>
  <c r="BE176" i="6"/>
  <c r="BE180" i="6"/>
  <c r="BE124" i="6"/>
  <c r="BE130" i="6"/>
  <c r="BE138" i="6"/>
  <c r="BE144" i="6"/>
  <c r="BE208" i="6"/>
  <c r="BE152" i="6"/>
  <c r="BE164" i="6"/>
  <c r="BE194" i="6"/>
  <c r="E85" i="6"/>
  <c r="BE128" i="6"/>
  <c r="BE136" i="6"/>
  <c r="BE186" i="6"/>
  <c r="BE204" i="6"/>
  <c r="J91" i="5"/>
  <c r="BE167" i="5"/>
  <c r="F92" i="5"/>
  <c r="BE148" i="5"/>
  <c r="BE164" i="5"/>
  <c r="BE187" i="5"/>
  <c r="F116" i="5"/>
  <c r="BE128" i="5"/>
  <c r="BE136" i="5"/>
  <c r="BE162" i="5"/>
  <c r="BE185" i="5"/>
  <c r="BE138" i="5"/>
  <c r="BE144" i="5"/>
  <c r="BE169" i="5"/>
  <c r="BE177" i="5"/>
  <c r="BE150" i="5"/>
  <c r="BE156" i="5"/>
  <c r="J121" i="4"/>
  <c r="J97" i="4" s="1"/>
  <c r="J122" i="4"/>
  <c r="J98" i="4" s="1"/>
  <c r="E85" i="5"/>
  <c r="BE126" i="5"/>
  <c r="BE142" i="5"/>
  <c r="BE160" i="5"/>
  <c r="BE179" i="5"/>
  <c r="BE193" i="5"/>
  <c r="BE195" i="5"/>
  <c r="J114" i="5"/>
  <c r="BE140" i="5"/>
  <c r="BE132" i="5"/>
  <c r="BE152" i="5"/>
  <c r="BE189" i="5"/>
  <c r="BE171" i="5"/>
  <c r="BE181" i="5"/>
  <c r="BE191" i="5"/>
  <c r="BE146" i="5"/>
  <c r="BE175" i="5"/>
  <c r="BE122" i="5"/>
  <c r="BE173" i="5"/>
  <c r="BE183" i="5"/>
  <c r="J92" i="5"/>
  <c r="BE130" i="5"/>
  <c r="BE158" i="5"/>
  <c r="BE134" i="5"/>
  <c r="BE154" i="5"/>
  <c r="J96" i="3"/>
  <c r="J120" i="3"/>
  <c r="J97" i="3" s="1"/>
  <c r="E110" i="4"/>
  <c r="F116" i="4"/>
  <c r="BE129" i="4"/>
  <c r="BE147" i="4"/>
  <c r="J140" i="3"/>
  <c r="J99" i="3" s="1"/>
  <c r="F117" i="4"/>
  <c r="BE133" i="4"/>
  <c r="BE155" i="4"/>
  <c r="BE162" i="4"/>
  <c r="BE131" i="4"/>
  <c r="BE139" i="4"/>
  <c r="BE160" i="4"/>
  <c r="BE157" i="4"/>
  <c r="BE171" i="4"/>
  <c r="J117" i="4"/>
  <c r="BE141" i="4"/>
  <c r="BE143" i="4"/>
  <c r="BE149" i="4"/>
  <c r="BE168" i="4"/>
  <c r="J121" i="3"/>
  <c r="J98" i="3" s="1"/>
  <c r="J91" i="4"/>
  <c r="J89" i="4"/>
  <c r="BE125" i="4"/>
  <c r="BE145" i="4"/>
  <c r="BE151" i="4"/>
  <c r="BE166" i="4"/>
  <c r="BE123" i="4"/>
  <c r="BE137" i="4"/>
  <c r="BE135" i="4"/>
  <c r="BE127" i="4"/>
  <c r="BE153" i="4"/>
  <c r="BE164" i="4"/>
  <c r="BE136" i="3"/>
  <c r="BE124" i="3"/>
  <c r="BE130" i="3"/>
  <c r="J121" i="2"/>
  <c r="J98" i="2"/>
  <c r="E85" i="3"/>
  <c r="F115" i="3"/>
  <c r="BE132" i="3"/>
  <c r="BE143" i="3"/>
  <c r="BE167" i="3"/>
  <c r="F116" i="3"/>
  <c r="BE138" i="3"/>
  <c r="BE159" i="3"/>
  <c r="BE155" i="3"/>
  <c r="J91" i="3"/>
  <c r="BE177" i="3"/>
  <c r="J89" i="3"/>
  <c r="BE122" i="3"/>
  <c r="BE134" i="3"/>
  <c r="BE149" i="3"/>
  <c r="BE151" i="3"/>
  <c r="BE161" i="3"/>
  <c r="BE145" i="3"/>
  <c r="BE147" i="3"/>
  <c r="BE153" i="3"/>
  <c r="BE171" i="3"/>
  <c r="BE175" i="3"/>
  <c r="BE126" i="3"/>
  <c r="BE169" i="3"/>
  <c r="BE173" i="3"/>
  <c r="BE128" i="3"/>
  <c r="BE157" i="3"/>
  <c r="BE165" i="3"/>
  <c r="J92" i="3"/>
  <c r="BE141" i="3"/>
  <c r="BE163" i="3"/>
  <c r="F92" i="2"/>
  <c r="F115" i="2"/>
  <c r="BE130" i="2"/>
  <c r="BE143" i="2"/>
  <c r="BE122" i="2"/>
  <c r="J113" i="2"/>
  <c r="BE124" i="2"/>
  <c r="BE128" i="2"/>
  <c r="BE139" i="2"/>
  <c r="BE151" i="2"/>
  <c r="BE159" i="2"/>
  <c r="BE157" i="2"/>
  <c r="BE149" i="2"/>
  <c r="BE165" i="2"/>
  <c r="E85" i="2"/>
  <c r="J115" i="2"/>
  <c r="BE167" i="2"/>
  <c r="J116" i="2"/>
  <c r="BE134" i="2"/>
  <c r="BE141" i="2"/>
  <c r="BE145" i="2"/>
  <c r="BE132" i="2"/>
  <c r="BE147" i="2"/>
  <c r="BE163" i="2"/>
  <c r="BE136" i="2"/>
  <c r="BE153" i="2"/>
  <c r="BE126" i="2"/>
  <c r="BE155" i="2"/>
  <c r="BE161" i="2"/>
  <c r="J30" i="3"/>
  <c r="F37" i="2"/>
  <c r="BD95" i="1" s="1"/>
  <c r="F36" i="5"/>
  <c r="BC98" i="1"/>
  <c r="F37" i="11"/>
  <c r="BD104" i="1" s="1"/>
  <c r="F34" i="13"/>
  <c r="BA106" i="1"/>
  <c r="F37" i="18"/>
  <c r="BD111" i="1" s="1"/>
  <c r="F37" i="21"/>
  <c r="BD114" i="1"/>
  <c r="F34" i="23"/>
  <c r="BA116" i="1" s="1"/>
  <c r="J34" i="25"/>
  <c r="AW118" i="1"/>
  <c r="F35" i="2"/>
  <c r="BB95" i="1" s="1"/>
  <c r="F37" i="5"/>
  <c r="BD98" i="1"/>
  <c r="F36" i="8"/>
  <c r="BC101" i="1" s="1"/>
  <c r="F37" i="12"/>
  <c r="BD105" i="1" s="1"/>
  <c r="F36" i="14"/>
  <c r="BC107" i="1" s="1"/>
  <c r="F37" i="16"/>
  <c r="BD109" i="1"/>
  <c r="F36" i="19"/>
  <c r="BC112" i="1" s="1"/>
  <c r="F37" i="19"/>
  <c r="BD112" i="1"/>
  <c r="F37" i="22"/>
  <c r="BD115" i="1" s="1"/>
  <c r="F35" i="25"/>
  <c r="BB118" i="1"/>
  <c r="J34" i="4"/>
  <c r="AW97" i="1" s="1"/>
  <c r="F37" i="7"/>
  <c r="BD100" i="1"/>
  <c r="F35" i="10"/>
  <c r="BB103" i="1" s="1"/>
  <c r="F36" i="15"/>
  <c r="BC108" i="1"/>
  <c r="F36" i="20"/>
  <c r="BC113" i="1" s="1"/>
  <c r="F36" i="25"/>
  <c r="BC118" i="1"/>
  <c r="F37" i="3"/>
  <c r="BD96" i="1" s="1"/>
  <c r="F34" i="6"/>
  <c r="BA99" i="1"/>
  <c r="F36" i="9"/>
  <c r="BC102" i="1" s="1"/>
  <c r="F35" i="12"/>
  <c r="BB105" i="1" s="1"/>
  <c r="F37" i="14"/>
  <c r="BD107" i="1" s="1"/>
  <c r="J34" i="16"/>
  <c r="AW109" i="1"/>
  <c r="F34" i="18"/>
  <c r="BA111" i="1" s="1"/>
  <c r="J34" i="21"/>
  <c r="AW114" i="1"/>
  <c r="J34" i="24"/>
  <c r="AW117" i="1"/>
  <c r="J34" i="3"/>
  <c r="AW96" i="1" s="1"/>
  <c r="J30" i="6"/>
  <c r="F37" i="8"/>
  <c r="BD101" i="1"/>
  <c r="F35" i="9"/>
  <c r="BB102" i="1" s="1"/>
  <c r="F35" i="13"/>
  <c r="BB106" i="1" s="1"/>
  <c r="J34" i="18"/>
  <c r="AW111" i="1"/>
  <c r="J34" i="22"/>
  <c r="AW115" i="1" s="1"/>
  <c r="J34" i="26"/>
  <c r="AW119" i="1"/>
  <c r="F35" i="3"/>
  <c r="BB96" i="1" s="1"/>
  <c r="F35" i="6"/>
  <c r="BB99" i="1"/>
  <c r="J30" i="7"/>
  <c r="J34" i="11"/>
  <c r="AW104" i="1"/>
  <c r="J34" i="13"/>
  <c r="AW106" i="1" s="1"/>
  <c r="F35" i="18"/>
  <c r="BB111" i="1"/>
  <c r="F34" i="22"/>
  <c r="BA115" i="1" s="1"/>
  <c r="F37" i="25"/>
  <c r="BD118" i="1"/>
  <c r="F36" i="3"/>
  <c r="BC96" i="1" s="1"/>
  <c r="F36" i="7"/>
  <c r="BC100" i="1"/>
  <c r="F34" i="9"/>
  <c r="BA102" i="1" s="1"/>
  <c r="F34" i="11"/>
  <c r="BA104" i="1"/>
  <c r="F36" i="13"/>
  <c r="BC106" i="1" s="1"/>
  <c r="F35" i="17"/>
  <c r="BB110" i="1"/>
  <c r="F36" i="22"/>
  <c r="BC115" i="1" s="1"/>
  <c r="F35" i="4"/>
  <c r="BB97" i="1"/>
  <c r="F37" i="6"/>
  <c r="BD99" i="1" s="1"/>
  <c r="F36" i="10"/>
  <c r="BC103" i="1"/>
  <c r="F35" i="16"/>
  <c r="BB109" i="1" s="1"/>
  <c r="J34" i="17"/>
  <c r="AW110" i="1"/>
  <c r="F35" i="21"/>
  <c r="BB114" i="1" s="1"/>
  <c r="F36" i="23"/>
  <c r="BC116" i="1"/>
  <c r="F36" i="26"/>
  <c r="BC119" i="1" s="1"/>
  <c r="F36" i="2"/>
  <c r="BC95" i="1"/>
  <c r="F35" i="5"/>
  <c r="BB98" i="1" s="1"/>
  <c r="J34" i="8"/>
  <c r="AW101" i="1"/>
  <c r="J34" i="12"/>
  <c r="AW105" i="1" s="1"/>
  <c r="F35" i="14"/>
  <c r="BB107" i="1"/>
  <c r="F34" i="17"/>
  <c r="BA110" i="1" s="1"/>
  <c r="J34" i="20"/>
  <c r="AW113" i="1"/>
  <c r="F37" i="24"/>
  <c r="BD117" i="1" s="1"/>
  <c r="F34" i="2"/>
  <c r="BA95" i="1"/>
  <c r="F34" i="5"/>
  <c r="BA98" i="1" s="1"/>
  <c r="F35" i="8"/>
  <c r="BB101" i="1" s="1"/>
  <c r="F35" i="11"/>
  <c r="BB104" i="1" s="1"/>
  <c r="F35" i="15"/>
  <c r="BB108" i="1"/>
  <c r="F35" i="19"/>
  <c r="BB112" i="1" s="1"/>
  <c r="F35" i="23"/>
  <c r="BB116" i="1"/>
  <c r="F34" i="25"/>
  <c r="BA118" i="1" s="1"/>
  <c r="J34" i="2"/>
  <c r="AW95" i="1"/>
  <c r="J34" i="6"/>
  <c r="AW99" i="1" s="1"/>
  <c r="F37" i="9"/>
  <c r="BD102" i="1"/>
  <c r="F34" i="12"/>
  <c r="BA105" i="1" s="1"/>
  <c r="J34" i="14"/>
  <c r="AW107" i="1"/>
  <c r="F37" i="17"/>
  <c r="BD110" i="1" s="1"/>
  <c r="F36" i="21"/>
  <c r="BC114" i="1"/>
  <c r="J34" i="23"/>
  <c r="AW116" i="1" s="1"/>
  <c r="F37" i="26"/>
  <c r="BD119" i="1"/>
  <c r="F34" i="3"/>
  <c r="BA96" i="1" s="1"/>
  <c r="F36" i="6"/>
  <c r="BC99" i="1"/>
  <c r="J34" i="10"/>
  <c r="AW103" i="1" s="1"/>
  <c r="F37" i="15"/>
  <c r="BD108" i="1" s="1"/>
  <c r="F37" i="20"/>
  <c r="BD113" i="1" s="1"/>
  <c r="F35" i="24"/>
  <c r="BB117" i="1" s="1"/>
  <c r="F34" i="4"/>
  <c r="BA97" i="1" s="1"/>
  <c r="F35" i="7"/>
  <c r="BB100" i="1" s="1"/>
  <c r="F37" i="10"/>
  <c r="BD103" i="1" s="1"/>
  <c r="F34" i="16"/>
  <c r="BA109" i="1" s="1"/>
  <c r="F36" i="17"/>
  <c r="BC110" i="1" s="1"/>
  <c r="F35" i="22"/>
  <c r="BB115" i="1" s="1"/>
  <c r="F34" i="26"/>
  <c r="BA119" i="1" s="1"/>
  <c r="J34" i="5"/>
  <c r="AW98" i="1" s="1"/>
  <c r="F34" i="8"/>
  <c r="BA101" i="1" s="1"/>
  <c r="F36" i="11"/>
  <c r="BC104" i="1" s="1"/>
  <c r="F34" i="15"/>
  <c r="BA108" i="1" s="1"/>
  <c r="F35" i="20"/>
  <c r="BB113" i="1" s="1"/>
  <c r="F34" i="24"/>
  <c r="BA117" i="1" s="1"/>
  <c r="F36" i="4"/>
  <c r="BC97" i="1" s="1"/>
  <c r="F34" i="7"/>
  <c r="BA100" i="1" s="1"/>
  <c r="J34" i="9"/>
  <c r="AW102" i="1" s="1"/>
  <c r="F36" i="12"/>
  <c r="BC105" i="1" s="1"/>
  <c r="F34" i="14"/>
  <c r="BA107" i="1" s="1"/>
  <c r="F36" i="16"/>
  <c r="BC109" i="1" s="1"/>
  <c r="J34" i="19"/>
  <c r="AW112" i="1" s="1"/>
  <c r="F34" i="20"/>
  <c r="BA113" i="1" s="1"/>
  <c r="F36" i="24"/>
  <c r="BC117" i="1" s="1"/>
  <c r="F37" i="4"/>
  <c r="BD97" i="1" s="1"/>
  <c r="J34" i="7"/>
  <c r="AW100" i="1" s="1"/>
  <c r="F34" i="10"/>
  <c r="BA103" i="1" s="1"/>
  <c r="J34" i="15"/>
  <c r="AW108" i="1" s="1"/>
  <c r="F34" i="19"/>
  <c r="BA112" i="1" s="1"/>
  <c r="F34" i="21"/>
  <c r="BA114" i="1" s="1"/>
  <c r="F37" i="23"/>
  <c r="BD116" i="1" s="1"/>
  <c r="F35" i="26"/>
  <c r="BB119" i="1" s="1"/>
  <c r="T120" i="5" l="1"/>
  <c r="P122" i="19"/>
  <c r="P121" i="19"/>
  <c r="AU112" i="1"/>
  <c r="T151" i="26"/>
  <c r="T123" i="26" s="1"/>
  <c r="T126" i="24"/>
  <c r="T125" i="24"/>
  <c r="T120" i="9"/>
  <c r="P125" i="20"/>
  <c r="P124" i="20"/>
  <c r="AU113" i="1"/>
  <c r="T125" i="20"/>
  <c r="T124" i="20" s="1"/>
  <c r="BK123" i="23"/>
  <c r="BK122" i="23"/>
  <c r="J122" i="23" s="1"/>
  <c r="J96" i="23" s="1"/>
  <c r="P126" i="24"/>
  <c r="P125" i="24"/>
  <c r="AU117" i="1" s="1"/>
  <c r="R120" i="8"/>
  <c r="R119" i="8"/>
  <c r="T122" i="21"/>
  <c r="T121" i="21" s="1"/>
  <c r="P126" i="22"/>
  <c r="P125" i="22"/>
  <c r="AU115" i="1"/>
  <c r="T122" i="6"/>
  <c r="T128" i="13"/>
  <c r="T127" i="13"/>
  <c r="T126" i="22"/>
  <c r="T125" i="22" s="1"/>
  <c r="P120" i="7"/>
  <c r="P119" i="7"/>
  <c r="AU100" i="1"/>
  <c r="P151" i="26"/>
  <c r="P123" i="26" s="1"/>
  <c r="AU119" i="1" s="1"/>
  <c r="R126" i="24"/>
  <c r="R125" i="24" s="1"/>
  <c r="T130" i="17"/>
  <c r="T129" i="17"/>
  <c r="P120" i="2"/>
  <c r="P119" i="2" s="1"/>
  <c r="AU95" i="1" s="1"/>
  <c r="R151" i="26"/>
  <c r="R123" i="26"/>
  <c r="R130" i="17"/>
  <c r="R129" i="17" s="1"/>
  <c r="T123" i="23"/>
  <c r="T122" i="23"/>
  <c r="P130" i="15"/>
  <c r="P129" i="15" s="1"/>
  <c r="AU108" i="1" s="1"/>
  <c r="R130" i="15"/>
  <c r="R129" i="15" s="1"/>
  <c r="T120" i="8"/>
  <c r="T119" i="8"/>
  <c r="P122" i="25"/>
  <c r="P121" i="25" s="1"/>
  <c r="AU118" i="1" s="1"/>
  <c r="R120" i="2"/>
  <c r="R119" i="2"/>
  <c r="R128" i="13"/>
  <c r="R127" i="13" s="1"/>
  <c r="T119" i="14"/>
  <c r="P122" i="21"/>
  <c r="P121" i="21" s="1"/>
  <c r="AU114" i="1" s="1"/>
  <c r="R120" i="11"/>
  <c r="T120" i="2"/>
  <c r="T119" i="2" s="1"/>
  <c r="P122" i="6"/>
  <c r="AU99" i="1"/>
  <c r="BK122" i="19"/>
  <c r="J122" i="19" s="1"/>
  <c r="J97" i="19" s="1"/>
  <c r="R126" i="22"/>
  <c r="R125" i="22"/>
  <c r="R122" i="6"/>
  <c r="R120" i="4"/>
  <c r="P123" i="23"/>
  <c r="P122" i="23"/>
  <c r="AU116" i="1" s="1"/>
  <c r="T121" i="11"/>
  <c r="T120" i="11"/>
  <c r="P126" i="18"/>
  <c r="P125" i="18" s="1"/>
  <c r="AU111" i="1" s="1"/>
  <c r="BK120" i="2"/>
  <c r="J120" i="2"/>
  <c r="J97" i="2" s="1"/>
  <c r="P128" i="13"/>
  <c r="P127" i="13"/>
  <c r="AU106" i="1"/>
  <c r="R125" i="20"/>
  <c r="R124" i="20" s="1"/>
  <c r="R121" i="10"/>
  <c r="R120" i="10"/>
  <c r="T120" i="7"/>
  <c r="T119" i="7" s="1"/>
  <c r="R123" i="23"/>
  <c r="R122" i="23"/>
  <c r="T122" i="19"/>
  <c r="T121" i="19" s="1"/>
  <c r="P120" i="4"/>
  <c r="AU97" i="1"/>
  <c r="R122" i="19"/>
  <c r="R121" i="19" s="1"/>
  <c r="BK120" i="4"/>
  <c r="J120" i="4"/>
  <c r="J30" i="4" s="1"/>
  <c r="AG97" i="1" s="1"/>
  <c r="R122" i="25"/>
  <c r="R121" i="25" s="1"/>
  <c r="R120" i="7"/>
  <c r="R119" i="7"/>
  <c r="AG96" i="1"/>
  <c r="BK151" i="26"/>
  <c r="J151" i="26"/>
  <c r="J100" i="26"/>
  <c r="BK121" i="25"/>
  <c r="J121" i="25" s="1"/>
  <c r="J96" i="25" s="1"/>
  <c r="AG117" i="1"/>
  <c r="J96" i="24"/>
  <c r="J126" i="24"/>
  <c r="J97" i="24"/>
  <c r="AG115" i="1"/>
  <c r="J96" i="22"/>
  <c r="J126" i="22"/>
  <c r="J97" i="22"/>
  <c r="BK121" i="21"/>
  <c r="J121" i="21" s="1"/>
  <c r="J96" i="21" s="1"/>
  <c r="J125" i="20"/>
  <c r="J97" i="20"/>
  <c r="BK125" i="18"/>
  <c r="J125" i="18" s="1"/>
  <c r="J30" i="18" s="1"/>
  <c r="AG111" i="1" s="1"/>
  <c r="BK129" i="17"/>
  <c r="J129" i="17"/>
  <c r="J30" i="17" s="1"/>
  <c r="AG110" i="1" s="1"/>
  <c r="BK119" i="16"/>
  <c r="J119" i="16" s="1"/>
  <c r="J30" i="16" s="1"/>
  <c r="AG109" i="1" s="1"/>
  <c r="BK129" i="15"/>
  <c r="J129" i="15"/>
  <c r="BK119" i="14"/>
  <c r="J119" i="14" s="1"/>
  <c r="J30" i="14" s="1"/>
  <c r="AG107" i="1" s="1"/>
  <c r="BK127" i="13"/>
  <c r="J127" i="13"/>
  <c r="J30" i="13" s="1"/>
  <c r="AG106" i="1" s="1"/>
  <c r="AG104" i="1"/>
  <c r="J96" i="11"/>
  <c r="J121" i="11"/>
  <c r="J97" i="11"/>
  <c r="BK120" i="10"/>
  <c r="J120" i="10" s="1"/>
  <c r="J30" i="10" s="1"/>
  <c r="AG103" i="1" s="1"/>
  <c r="BK119" i="8"/>
  <c r="J119" i="8"/>
  <c r="J30" i="8" s="1"/>
  <c r="AG101" i="1" s="1"/>
  <c r="AG100" i="1"/>
  <c r="AG99" i="1"/>
  <c r="J96" i="6"/>
  <c r="BK120" i="5"/>
  <c r="J120" i="5" s="1"/>
  <c r="J30" i="5" s="1"/>
  <c r="AG98" i="1" s="1"/>
  <c r="J33" i="5"/>
  <c r="AV98" i="1"/>
  <c r="AT98" i="1"/>
  <c r="J33" i="11"/>
  <c r="AV104" i="1" s="1"/>
  <c r="AT104" i="1" s="1"/>
  <c r="AN104" i="1" s="1"/>
  <c r="F33" i="15"/>
  <c r="AZ108" i="1" s="1"/>
  <c r="BC94" i="1"/>
  <c r="W32" i="1" s="1"/>
  <c r="F33" i="3"/>
  <c r="AZ96" i="1" s="1"/>
  <c r="J30" i="9"/>
  <c r="AG102" i="1"/>
  <c r="F33" i="11"/>
  <c r="AZ104" i="1"/>
  <c r="F33" i="16"/>
  <c r="AZ109" i="1" s="1"/>
  <c r="J30" i="20"/>
  <c r="AG113" i="1"/>
  <c r="J33" i="22"/>
  <c r="AV115" i="1" s="1"/>
  <c r="AT115" i="1" s="1"/>
  <c r="AN115" i="1" s="1"/>
  <c r="F33" i="6"/>
  <c r="AZ99" i="1" s="1"/>
  <c r="J33" i="18"/>
  <c r="AV111" i="1" s="1"/>
  <c r="AT111" i="1" s="1"/>
  <c r="F33" i="23"/>
  <c r="AZ116" i="1" s="1"/>
  <c r="F33" i="2"/>
  <c r="AZ95" i="1"/>
  <c r="F33" i="7"/>
  <c r="AZ100" i="1" s="1"/>
  <c r="F33" i="13"/>
  <c r="AZ106" i="1"/>
  <c r="J33" i="9"/>
  <c r="AV102" i="1" s="1"/>
  <c r="AT102" i="1" s="1"/>
  <c r="J30" i="12"/>
  <c r="AG105" i="1" s="1"/>
  <c r="J33" i="17"/>
  <c r="AV110" i="1" s="1"/>
  <c r="AT110" i="1" s="1"/>
  <c r="BD94" i="1"/>
  <c r="W33" i="1" s="1"/>
  <c r="J33" i="4"/>
  <c r="AV97" i="1"/>
  <c r="AT97" i="1"/>
  <c r="F33" i="9"/>
  <c r="AZ102" i="1"/>
  <c r="J33" i="12"/>
  <c r="AV105" i="1" s="1"/>
  <c r="AT105" i="1" s="1"/>
  <c r="J30" i="15"/>
  <c r="AG108" i="1" s="1"/>
  <c r="F33" i="17"/>
  <c r="AZ110" i="1"/>
  <c r="J33" i="2"/>
  <c r="AV95" i="1" s="1"/>
  <c r="AT95" i="1" s="1"/>
  <c r="J33" i="8"/>
  <c r="AV101" i="1"/>
  <c r="AT101" i="1" s="1"/>
  <c r="J33" i="15"/>
  <c r="AV108" i="1"/>
  <c r="AT108" i="1"/>
  <c r="BB94" i="1"/>
  <c r="W31" i="1" s="1"/>
  <c r="J33" i="3"/>
  <c r="AV96" i="1"/>
  <c r="AT96" i="1" s="1"/>
  <c r="AN96" i="1" s="1"/>
  <c r="F33" i="10"/>
  <c r="AZ103" i="1"/>
  <c r="J33" i="19"/>
  <c r="AV112" i="1"/>
  <c r="AT112" i="1" s="1"/>
  <c r="J33" i="23"/>
  <c r="AV116" i="1"/>
  <c r="AT116" i="1"/>
  <c r="F33" i="4"/>
  <c r="AZ97" i="1"/>
  <c r="F33" i="8"/>
  <c r="AZ101" i="1" s="1"/>
  <c r="J33" i="14"/>
  <c r="AV107" i="1"/>
  <c r="AT107" i="1" s="1"/>
  <c r="F33" i="19"/>
  <c r="AZ112" i="1"/>
  <c r="F33" i="24"/>
  <c r="AZ117" i="1" s="1"/>
  <c r="J33" i="6"/>
  <c r="AV99" i="1"/>
  <c r="AT99" i="1"/>
  <c r="AN99" i="1" s="1"/>
  <c r="J33" i="20"/>
  <c r="AV113" i="1" s="1"/>
  <c r="AT113" i="1" s="1"/>
  <c r="F33" i="26"/>
  <c r="AZ119" i="1"/>
  <c r="F33" i="5"/>
  <c r="AZ98" i="1" s="1"/>
  <c r="J33" i="10"/>
  <c r="AV103" i="1"/>
  <c r="AT103" i="1" s="1"/>
  <c r="J33" i="16"/>
  <c r="AV109" i="1"/>
  <c r="AT109" i="1"/>
  <c r="F33" i="21"/>
  <c r="AZ114" i="1" s="1"/>
  <c r="J33" i="24"/>
  <c r="AV117" i="1"/>
  <c r="AT117" i="1" s="1"/>
  <c r="J33" i="7"/>
  <c r="AV100" i="1"/>
  <c r="AT100" i="1" s="1"/>
  <c r="AN100" i="1" s="1"/>
  <c r="J33" i="13"/>
  <c r="AV106" i="1"/>
  <c r="AT106" i="1" s="1"/>
  <c r="J33" i="26"/>
  <c r="AV119" i="1"/>
  <c r="AT119" i="1"/>
  <c r="F33" i="12"/>
  <c r="AZ105" i="1" s="1"/>
  <c r="F33" i="18"/>
  <c r="AZ111" i="1"/>
  <c r="F33" i="22"/>
  <c r="AZ115" i="1" s="1"/>
  <c r="F33" i="14"/>
  <c r="AZ107" i="1"/>
  <c r="J33" i="21"/>
  <c r="AV114" i="1" s="1"/>
  <c r="AT114" i="1" s="1"/>
  <c r="F33" i="25"/>
  <c r="AZ118" i="1" s="1"/>
  <c r="F33" i="20"/>
  <c r="AZ113" i="1"/>
  <c r="BA94" i="1"/>
  <c r="W30" i="1" s="1"/>
  <c r="J33" i="25"/>
  <c r="AV118" i="1"/>
  <c r="AT118" i="1"/>
  <c r="AN117" i="1" l="1"/>
  <c r="BK123" i="26"/>
  <c r="J123" i="26"/>
  <c r="J96" i="26"/>
  <c r="J123" i="23"/>
  <c r="J97" i="23" s="1"/>
  <c r="J96" i="4"/>
  <c r="BK121" i="19"/>
  <c r="J121" i="19" s="1"/>
  <c r="J96" i="19" s="1"/>
  <c r="BK119" i="2"/>
  <c r="J119" i="2"/>
  <c r="J30" i="2" s="1"/>
  <c r="AG95" i="1" s="1"/>
  <c r="J39" i="24"/>
  <c r="J39" i="22"/>
  <c r="AN113" i="1"/>
  <c r="J39" i="20"/>
  <c r="AN111" i="1"/>
  <c r="J96" i="18"/>
  <c r="AN110" i="1"/>
  <c r="J96" i="17"/>
  <c r="J39" i="18"/>
  <c r="AN109" i="1"/>
  <c r="J96" i="16"/>
  <c r="J39" i="17"/>
  <c r="AN108" i="1"/>
  <c r="J96" i="15"/>
  <c r="J39" i="16"/>
  <c r="AN107" i="1"/>
  <c r="J96" i="14"/>
  <c r="J39" i="15"/>
  <c r="AN106" i="1"/>
  <c r="J96" i="13"/>
  <c r="J39" i="14"/>
  <c r="AN105" i="1"/>
  <c r="J39" i="13"/>
  <c r="J39" i="12"/>
  <c r="AN103" i="1"/>
  <c r="J96" i="10"/>
  <c r="J39" i="11"/>
  <c r="AN102" i="1"/>
  <c r="J39" i="10"/>
  <c r="AN101" i="1"/>
  <c r="J96" i="8"/>
  <c r="J39" i="9"/>
  <c r="J39" i="8"/>
  <c r="J39" i="7"/>
  <c r="AN98" i="1"/>
  <c r="J39" i="6"/>
  <c r="J96" i="5"/>
  <c r="J39" i="5"/>
  <c r="J39" i="4"/>
  <c r="J39" i="3"/>
  <c r="AN97" i="1"/>
  <c r="J30" i="23"/>
  <c r="AG116" i="1"/>
  <c r="AU94" i="1"/>
  <c r="AW94" i="1"/>
  <c r="AK30" i="1" s="1"/>
  <c r="J30" i="21"/>
  <c r="AG114" i="1"/>
  <c r="AN114" i="1" s="1"/>
  <c r="J30" i="25"/>
  <c r="AG118" i="1" s="1"/>
  <c r="AN118" i="1" s="1"/>
  <c r="AZ94" i="1"/>
  <c r="W29" i="1" s="1"/>
  <c r="AX94" i="1"/>
  <c r="AY94" i="1"/>
  <c r="J39" i="2" l="1"/>
  <c r="J39" i="23"/>
  <c r="J96" i="2"/>
  <c r="J39" i="25"/>
  <c r="J39" i="21"/>
  <c r="AN95" i="1"/>
  <c r="AN116" i="1"/>
  <c r="J30" i="26"/>
  <c r="AG119" i="1" s="1"/>
  <c r="J30" i="19"/>
  <c r="AG112" i="1"/>
  <c r="AN112" i="1"/>
  <c r="AV94" i="1"/>
  <c r="AK29" i="1" s="1"/>
  <c r="J39" i="26" l="1"/>
  <c r="J39" i="19"/>
  <c r="AN119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<sst xmlns="http://schemas.openxmlformats.org/spreadsheetml/2006/main" count="18447" uniqueCount="1882">
  <si>
    <t>Export Komplet</t>
  </si>
  <si>
    <t/>
  </si>
  <si>
    <t>2.0</t>
  </si>
  <si>
    <t>False</t>
  </si>
  <si>
    <t>{bcc6595d-63a0-4f42-aaa8-2d5216607761}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</si>
  <si>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</si>
  <si>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</si>
  <si>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</si>
  <si>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</si>
  <si>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</si>
  <si>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</si>
  <si>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</si>
  <si>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</si>
  <si>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</si>
  <si>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</si>
  <si>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</si>
  <si>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</si>
  <si>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Luka nad Jihlavou-Jihlava-III. a IV. etapa BM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</si>
  <si>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</si>
  <si>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</si>
  <si>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</si>
  <si>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</si>
  <si>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</si>
  <si>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</si>
  <si>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</si>
  <si>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</si>
  <si>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</si>
  <si>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</si>
  <si>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</si>
  <si>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</si>
  <si>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</si>
  <si>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</si>
  <si>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</si>
  <si>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</si>
  <si>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</si>
  <si>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</si>
  <si>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</si>
  <si>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</si>
  <si>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</si>
  <si>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</si>
  <si>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</si>
  <si>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</si>
  <si>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</si>
  <si>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</si>
  <si>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</si>
  <si>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</si>
  <si>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</si>
  <si>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</si>
  <si>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</si>
  <si>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</si>
  <si>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</si>
  <si>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</si>
  <si>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</si>
  <si>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</si>
  <si>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</si>
  <si>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</si>
  <si>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</si>
  <si>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</si>
  <si>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</si>
  <si>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</si>
  <si>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</si>
  <si>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</si>
  <si>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</si>
  <si>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</si>
  <si>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</si>
  <si>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</si>
  <si>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</si>
  <si>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</si>
  <si>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</si>
  <si>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</si>
  <si>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</si>
  <si>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</si>
  <si>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</si>
  <si>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</si>
  <si>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</si>
  <si>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</si>
  <si>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</si>
  <si>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31-01-24</t>
  </si>
  <si>
    <t>Ochrana zabezpečovacích zařízení SSZT</t>
  </si>
  <si>
    <t>STA</t>
  </si>
  <si>
    <t>1</t>
  </si>
  <si>
    <t>{fd936ea4-ed67-4f90-978d-b480876067af}</t>
  </si>
  <si>
    <t>2</t>
  </si>
  <si>
    <t>PS 31-02-54</t>
  </si>
  <si>
    <t>Přeložka inženýrských sítí ČD Telematika</t>
  </si>
  <si>
    <t>{8928162e-cea3-444d-bda4-1059680a41b1}</t>
  </si>
  <si>
    <t>SO 00-14-01.04</t>
  </si>
  <si>
    <t>Výstroj trati - kolejový spodek</t>
  </si>
  <si>
    <t>{027e6810-2649-4fab-923c-44d1a5ed9819}</t>
  </si>
  <si>
    <t>SO 01-10-01.04</t>
  </si>
  <si>
    <t>Železniční svršek v km 192,860 - 195,000</t>
  </si>
  <si>
    <t>{935be68f-ec6b-4543-94aa-8f7419367b92}</t>
  </si>
  <si>
    <t>SO 01-11-01.04</t>
  </si>
  <si>
    <t>Železniční spodek v km 192,860-195,000</t>
  </si>
  <si>
    <t>{5cd261ec-d626-4a71-80a2-19de153fe34f}</t>
  </si>
  <si>
    <t>PS 41-01-23</t>
  </si>
  <si>
    <t>Ochrana zabezpečovacích zařízení</t>
  </si>
  <si>
    <t>{c5db043a-6a5e-4957-a8c0-c9312a5afb6a}</t>
  </si>
  <si>
    <t>PS 41-02-53</t>
  </si>
  <si>
    <t>Přeložky inženýrských sítí ČD Telematika</t>
  </si>
  <si>
    <t>{c1b1e745-71bc-4c3e-95e0-45a17086be4e}</t>
  </si>
  <si>
    <t>SO 00-14-01.03</t>
  </si>
  <si>
    <t>Výstroj trati</t>
  </si>
  <si>
    <t>{a6fa7716-1b69-488b-8fd1-1ae87c2d205c}</t>
  </si>
  <si>
    <t>SO 01-10-01.03</t>
  </si>
  <si>
    <t>Železniční svršek v km 190,850 - 192,860</t>
  </si>
  <si>
    <t>{081370ca-0c96-44ea-8148-ba6805cdade0}</t>
  </si>
  <si>
    <t>SO 01-11-01.03</t>
  </si>
  <si>
    <t>Železniční spodek v km 190,850 - 192,860</t>
  </si>
  <si>
    <t>{5fbccc14-12e3-4b20-abc4-b64a396aa6c0}</t>
  </si>
  <si>
    <t>SO 98-98</t>
  </si>
  <si>
    <t>Všeobecný objekt</t>
  </si>
  <si>
    <t>{97997ead-a08b-451f-9e27-72b6108a97d3}</t>
  </si>
  <si>
    <t>SO 01-20-02.2</t>
  </si>
  <si>
    <t>Železniční most v km 191,516</t>
  </si>
  <si>
    <t>{ee044154-f42f-4731-bb68-338bfba65301}</t>
  </si>
  <si>
    <t>SO 01-20-03.1</t>
  </si>
  <si>
    <t>Železniční most v km 196,614 - Železniční svršek</t>
  </si>
  <si>
    <t>{cdd93f00-22cb-4d61-9f04-1823012b4e4c}</t>
  </si>
  <si>
    <t>SO 01-20-03.2</t>
  </si>
  <si>
    <t>Železniční most v km 196,614</t>
  </si>
  <si>
    <t>{fad50652-3682-4e62-adc4-7984c14c5d4a}</t>
  </si>
  <si>
    <t>SO 01-20-04.1</t>
  </si>
  <si>
    <t>Železniční most v km 197,328 - Železniční svršek</t>
  </si>
  <si>
    <t>{9a438ccd-170a-42f8-be03-66e282185628}</t>
  </si>
  <si>
    <t>SO 01-20-04.2</t>
  </si>
  <si>
    <t>Železniční most v km 197,328</t>
  </si>
  <si>
    <t>{cd96a33e-cbda-4e9d-bc99-5eea8c7fd4d6}</t>
  </si>
  <si>
    <t>SO 01-21-05.2</t>
  </si>
  <si>
    <t>Železniční propustek v km 191,305</t>
  </si>
  <si>
    <t>{0e50f198-9598-4acc-920b-70139280c032}</t>
  </si>
  <si>
    <t>SO 01-21-06</t>
  </si>
  <si>
    <t>Železniční propustek v km 191,797</t>
  </si>
  <si>
    <t>{bb667c6d-faa1-4058-871b-080c85796fb0}</t>
  </si>
  <si>
    <t>SO 01-21-07</t>
  </si>
  <si>
    <t>Železniční propustek v km 191,972</t>
  </si>
  <si>
    <t>{68d46a18-45bb-4314-8407-84075ff6edf2}</t>
  </si>
  <si>
    <t>SO 01-21-09 - Železn</t>
  </si>
  <si>
    <t>Železniční propustek v km 193,509</t>
  </si>
  <si>
    <t>{aa165562-1f06-4e08-91a6-6890414ebb1a}</t>
  </si>
  <si>
    <t>SO 01-21-10</t>
  </si>
  <si>
    <t>Železniční propustek v km 193,711</t>
  </si>
  <si>
    <t>{ae839150-7cf0-46ff-b73f-f02596f2077e}</t>
  </si>
  <si>
    <t>SO 01-21-11</t>
  </si>
  <si>
    <t>Železniční propustek v km 193.880</t>
  </si>
  <si>
    <t>{b8493e5b-a84f-42cb-aa78-6169b39797f1}</t>
  </si>
  <si>
    <t>SO 01-21-12</t>
  </si>
  <si>
    <t>Železniční propustek v km 194.793</t>
  </si>
  <si>
    <t>{be8e9224-81a7-4a84-a686-ec2dd00fd32d}</t>
  </si>
  <si>
    <t>SO 01-21-13.2</t>
  </si>
  <si>
    <t>Železniční propustek v km 196,098</t>
  </si>
  <si>
    <t>{4bdc463f-8b62-4b20-9bb3-2f965270b4e9}</t>
  </si>
  <si>
    <t>SO 01-21-14.2</t>
  </si>
  <si>
    <t>Železniční propustek km 197,220</t>
  </si>
  <si>
    <t>{f4b001cf-ce26-47be-ae0a-cca1d6cedcdc}</t>
  </si>
  <si>
    <t>KRYCÍ LIST SOUPISU PRACÍ</t>
  </si>
  <si>
    <t>Objekt:</t>
  </si>
  <si>
    <t>PS 31-01-24 - Ochrana zabezpečovacích zařízení SSZT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</si>
  <si>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</si>
  <si>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</si>
  <si>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</si>
  <si>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</si>
  <si>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</si>
  <si>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</si>
  <si>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Dodávky</t>
  </si>
  <si>
    <t xml:space="preserve">    2 -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</si>
  <si>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</si>
  <si>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</si>
  <si>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</si>
  <si>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</si>
  <si>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</si>
  <si>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</si>
  <si>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</si>
  <si>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</si>
  <si>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</si>
  <si>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</si>
  <si>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</si>
  <si>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</si>
  <si>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</si>
  <si>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</si>
  <si>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</si>
  <si>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</si>
  <si>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Dodávky</t>
  </si>
  <si>
    <t>M</t>
  </si>
  <si>
    <t>75A151</t>
  </si>
  <si>
    <t>KABEL METALICKÝ SE STÍNĚNÍM DO 12 PÁRŮ - DODÁVKA</t>
  </si>
  <si>
    <t>KMPÁR</t>
  </si>
  <si>
    <t>8</t>
  </si>
  <si>
    <t>4</t>
  </si>
  <si>
    <t>118130578</t>
  </si>
  <si>
    <t>PP</t>
  </si>
  <si>
    <t>75I321</t>
  </si>
  <si>
    <t>KABEL ZEMNÍ DVOUPLÁŠŤOVÝ S PANCÍŘEM PRŮMĚRU ŽÍLY 0,8 MM DO 5XN</t>
  </si>
  <si>
    <t>KMCTYRKA</t>
  </si>
  <si>
    <t>841028085</t>
  </si>
  <si>
    <t>3</t>
  </si>
  <si>
    <t>75II21</t>
  </si>
  <si>
    <t>SPOJKA PRO CELOPLASTOVÉ KABELY S PANCÍŘEM DO 100 ŽIL</t>
  </si>
  <si>
    <t>KS</t>
  </si>
  <si>
    <t>430848781</t>
  </si>
  <si>
    <t>702112</t>
  </si>
  <si>
    <t>KABELOVÝ ŽLAB ZEMNÍ VČETNĚ KRYTU SVĚTLÉ ŠÍŘKY PŘES 120 DO 250 MM</t>
  </si>
  <si>
    <t>1426327546</t>
  </si>
  <si>
    <t>5</t>
  </si>
  <si>
    <t>702212</t>
  </si>
  <si>
    <t>KABELOVÁ CHRÁNIČKA ZEMNÍ DN PŘES 100 DO 200 MM</t>
  </si>
  <si>
    <t>2143362177</t>
  </si>
  <si>
    <t>6</t>
  </si>
  <si>
    <t>895123</t>
  </si>
  <si>
    <t>DRENÁŽNÍ ŠACHTICE KONTROLNÍ Z BETON DÍLCŮ ŠK 100</t>
  </si>
  <si>
    <t>1921934635</t>
  </si>
  <si>
    <t>7</t>
  </si>
  <si>
    <t>75ID11</t>
  </si>
  <si>
    <t>PLASTOVÁ ZEMNÍ KOMORA PRO ULOŽENÍ REZERVY</t>
  </si>
  <si>
    <t>-1893894975</t>
  </si>
  <si>
    <t>701003</t>
  </si>
  <si>
    <t>BETONOVÝ OZNAČNÍK</t>
  </si>
  <si>
    <t>-605821208</t>
  </si>
  <si>
    <t>Práce</t>
  </si>
  <si>
    <t>9</t>
  </si>
  <si>
    <t>K</t>
  </si>
  <si>
    <t>75A238</t>
  </si>
  <si>
    <t>ZATAŽENÍ A SPOJKOVÁNÍ KABELŮ SE STÍNĚNÍM DO 12 PÁRŮ - DEMONTÁŽ</t>
  </si>
  <si>
    <t>KM/PÁR</t>
  </si>
  <si>
    <t>-1658926597</t>
  </si>
  <si>
    <t>10</t>
  </si>
  <si>
    <t>75A237</t>
  </si>
  <si>
    <t>ZATAŽENÍ A SPOJKOVÁNÍ KABELŮ SE STÍNĚNÍM DO 12 PÁRŮ - MONTÁŽ</t>
  </si>
  <si>
    <t>-392120860</t>
  </si>
  <si>
    <t>11</t>
  </si>
  <si>
    <t>75I32Y</t>
  </si>
  <si>
    <t>KABEL ZEMNÍ DVOUPLÁŠŤOVÝ S PANCÍŘEM PRŮMĚRU ŽÍLY 0,8 MM - DEMONTÁŽ</t>
  </si>
  <si>
    <t>-646271761</t>
  </si>
  <si>
    <t>75E1C7</t>
  </si>
  <si>
    <t>PROTOKOL UTZ</t>
  </si>
  <si>
    <t>1010256374</t>
  </si>
  <si>
    <t>13</t>
  </si>
  <si>
    <t>75E127</t>
  </si>
  <si>
    <t>CELKOVÁ PROHLÍDKA ZAŘÍZENÍ A VYHOTOVENÍ REVIZNÍ ZPRÁVY</t>
  </si>
  <si>
    <t>HOD</t>
  </si>
  <si>
    <t>-512199888</t>
  </si>
  <si>
    <t>14</t>
  </si>
  <si>
    <t>75E1B7</t>
  </si>
  <si>
    <t>REGULACE A ZKOUŠENÍ ZABEZPEČOVACÍHO ZAŘÍZENÍ</t>
  </si>
  <si>
    <t>1018335689</t>
  </si>
  <si>
    <t>15</t>
  </si>
  <si>
    <t>75E117</t>
  </si>
  <si>
    <t>DOZOR PRACOVNÍKŮ PROVOZOVATELE PŘI PRÁCI NA ŽIVÉM ZAŘÍZENÍ</t>
  </si>
  <si>
    <t>-256209565</t>
  </si>
  <si>
    <t>16</t>
  </si>
  <si>
    <t>75IL71R</t>
  </si>
  <si>
    <t>KABELOVÁ KNIHA - VYHOTOVENÍ</t>
  </si>
  <si>
    <t>-2013709267</t>
  </si>
  <si>
    <t>17</t>
  </si>
  <si>
    <t>701011R</t>
  </si>
  <si>
    <t>VYTYČENÍ TRASY</t>
  </si>
  <si>
    <t>2108139271</t>
  </si>
  <si>
    <t>18</t>
  </si>
  <si>
    <t>701ADCR</t>
  </si>
  <si>
    <t>GEODETICKÉ ZAMĚŘENÍ TRASY</t>
  </si>
  <si>
    <t>KM</t>
  </si>
  <si>
    <t>-1127441035</t>
  </si>
  <si>
    <t>19</t>
  </si>
  <si>
    <t>13283</t>
  </si>
  <si>
    <t>HLOUBENÍ RÝH ŠÍŘ DO 2M PAŽ I NEPAŽ TŘ. II</t>
  </si>
  <si>
    <t>M3</t>
  </si>
  <si>
    <t>255081863</t>
  </si>
  <si>
    <t>20</t>
  </si>
  <si>
    <t>17411</t>
  </si>
  <si>
    <t>ZÁSYP JAM A RÝH ZEMINOU SE ZHUTNĚNÍM</t>
  </si>
  <si>
    <t>-1382775652</t>
  </si>
  <si>
    <t>512550</t>
  </si>
  <si>
    <t>KOLEJOVÉ LOŽE - ZŘÍZENÍ Z KAMENIVA HRUBÉHO DRCENÉHO (ŠTĚRK)</t>
  </si>
  <si>
    <t>-397146189</t>
  </si>
  <si>
    <t>22</t>
  </si>
  <si>
    <t>702312</t>
  </si>
  <si>
    <t>ZAKRYTÍ KABELŮ VÝSTRAŽNOU FÓLIÍ ŠÍŘKY PŘES 20 DO 40 CM</t>
  </si>
  <si>
    <t>-1646892240</t>
  </si>
  <si>
    <t>23</t>
  </si>
  <si>
    <t>701004</t>
  </si>
  <si>
    <t>VYHLEDÁVACÍ MARKER ZEMNÍ</t>
  </si>
  <si>
    <t>1768093127</t>
  </si>
  <si>
    <t>PS 31-02-54 - Přeložka inženýrských sítí ČD Telematika</t>
  </si>
  <si>
    <t xml:space="preserve">      2 - Práce</t>
  </si>
  <si>
    <t>KMČTYŘKA</t>
  </si>
  <si>
    <t>256</t>
  </si>
  <si>
    <t>64</t>
  </si>
  <si>
    <t>-1974313976</t>
  </si>
  <si>
    <t>75I322</t>
  </si>
  <si>
    <t>KABEL ZEMNÍ DVOUPLÁŠŤOVÝ S PANCÍŘEM PRŮMĚRU ŽÍLY 0,8 MM DO 25XN</t>
  </si>
  <si>
    <t>533681393</t>
  </si>
  <si>
    <t>959374548</t>
  </si>
  <si>
    <t>75I811</t>
  </si>
  <si>
    <t>KABEL OPTICKÝ SINGLEMODE DO 12 VLÁKEN</t>
  </si>
  <si>
    <t>KMVLÁKNO</t>
  </si>
  <si>
    <t>-351292348</t>
  </si>
  <si>
    <t>75I813</t>
  </si>
  <si>
    <t>KABEL OPTICKÝ SINGLEMODE DO 72 VLÁKEN</t>
  </si>
  <si>
    <t>-2035849459</t>
  </si>
  <si>
    <t>75II71</t>
  </si>
  <si>
    <t>SPOJKA OPTICKÁ DO 72 VLÁKEN</t>
  </si>
  <si>
    <t>371422802</t>
  </si>
  <si>
    <t>75I911</t>
  </si>
  <si>
    <t>OPTOTRUBKA HDPE PRŮMĚRU DO 40 MM</t>
  </si>
  <si>
    <t>-379143010</t>
  </si>
  <si>
    <t>75IA11</t>
  </si>
  <si>
    <t>OPTOTRUBKOVÁ SPOJKA PRŮMĚRU DO 40 MM</t>
  </si>
  <si>
    <t>1331720386</t>
  </si>
  <si>
    <t>532104752</t>
  </si>
  <si>
    <t>523634863</t>
  </si>
  <si>
    <t>75I81Y</t>
  </si>
  <si>
    <t>KABEL OPTICKÝ SINGLEMODE - DEMONTÁŽ</t>
  </si>
  <si>
    <t>1791887734</t>
  </si>
  <si>
    <t>75I91Y</t>
  </si>
  <si>
    <t>OPTOTRUBKA HDPE - DEMONTÁŽ</t>
  </si>
  <si>
    <t>-1162190266</t>
  </si>
  <si>
    <t>75IJ12</t>
  </si>
  <si>
    <t>MĚŘENÍ JEDNOSMĚRNÉ NA SDĚLOVACÍM KABELU</t>
  </si>
  <si>
    <t>-928027263</t>
  </si>
  <si>
    <t>75IJ14</t>
  </si>
  <si>
    <t>MĚŘENÍ ÚTLUMU PŘESLECHU NA BLÍZKÉM KONCI NA MÍSTNÍM SDĚL. KABELU ZA 1 ČTYŘKU XN A 1 MĚŘENÝ ÚSEK</t>
  </si>
  <si>
    <t>285043583</t>
  </si>
  <si>
    <t>75IJ15</t>
  </si>
  <si>
    <t>MĚŘENÍ A VYROVNÁNÍ KAPACITNÍCH NEROVNOVÁH NA MÍSTNÍM SDĚLOVACÍM KABELU, KABEL DO 4 KM DÉLKY, 1 ČTYŘKA</t>
  </si>
  <si>
    <t>ÚSEK</t>
  </si>
  <si>
    <t>-252942695</t>
  </si>
  <si>
    <t>75IK11</t>
  </si>
  <si>
    <t>MĚŘENÍ STÁVAJÍCÍHO OPTICKÉHO KABELU</t>
  </si>
  <si>
    <t>VLÁKNO</t>
  </si>
  <si>
    <t>1759233905</t>
  </si>
  <si>
    <t>75IK21</t>
  </si>
  <si>
    <t>MĚŘENÍ KOMPLEXNÍ OPTICKÉHO KABELU</t>
  </si>
  <si>
    <t>155331601</t>
  </si>
  <si>
    <t>75I962</t>
  </si>
  <si>
    <t>OPTOTRUBKA - KALIBRACE</t>
  </si>
  <si>
    <t>1963516349</t>
  </si>
  <si>
    <t>75I961</t>
  </si>
  <si>
    <t>OPTOTRUBKA - HERMETIZACE ÚSEKU DO 2000 M</t>
  </si>
  <si>
    <t>-317011910</t>
  </si>
  <si>
    <t>321575232</t>
  </si>
  <si>
    <t>-1750558622</t>
  </si>
  <si>
    <t>75E1TK</t>
  </si>
  <si>
    <t>PŘEVEDENÍ PROVOZU TK</t>
  </si>
  <si>
    <t>1402223649</t>
  </si>
  <si>
    <t>75E1OK</t>
  </si>
  <si>
    <t>PŘEVEDENÍ PROVOZU OK</t>
  </si>
  <si>
    <t>-31683044</t>
  </si>
  <si>
    <t>24</t>
  </si>
  <si>
    <t>1136219779</t>
  </si>
  <si>
    <t>25</t>
  </si>
  <si>
    <t>709110</t>
  </si>
  <si>
    <t xml:space="preserve">PROVIZORNÍ ZAJIŠTĚNÍ KABELU VE VÝKOPU_x000D_
</t>
  </si>
  <si>
    <t>2090672493</t>
  </si>
  <si>
    <t>26</t>
  </si>
  <si>
    <t>814087351</t>
  </si>
  <si>
    <t>27</t>
  </si>
  <si>
    <t>701005</t>
  </si>
  <si>
    <t>VYHLEDÁVACÍ MARKER ZEMNÍ S MOŽNOSTÍ ZÁPISU</t>
  </si>
  <si>
    <t>1452382308</t>
  </si>
  <si>
    <t>28</t>
  </si>
  <si>
    <t>-235343863</t>
  </si>
  <si>
    <t>SO 00-14-01.04 - Výstroj trati - kolejový spodek</t>
  </si>
  <si>
    <t xml:space="preserve">    5 - Komunikace pozemní</t>
  </si>
  <si>
    <t>OST - Ostatní</t>
  </si>
  <si>
    <t>VRN - Vedlejší rozpočtové náklady</t>
  </si>
  <si>
    <t>Komunikace pozemní</t>
  </si>
  <si>
    <t>5912030090</t>
  </si>
  <si>
    <t>Demontáž návěstidla včetně sloupku a patky staničníku</t>
  </si>
  <si>
    <t>kus</t>
  </si>
  <si>
    <t>-938761351</t>
  </si>
  <si>
    <t>Demontáž návěstidla včetně sloupku a patky staničníku Poznámka: 1. V cenách jsou započteny náklady na demontáž návěstidla, sloupku a patky, zához, úpravu terénu a naložení na dopravní prostředek.</t>
  </si>
  <si>
    <t>5912050120</t>
  </si>
  <si>
    <t>Staničení demontáž hektometrovníku</t>
  </si>
  <si>
    <t>-629359614</t>
  </si>
  <si>
    <t>Staničení demontáž hektometrovníku Poznámka: 1. V cenách jsou započteny náklady na zemní práce a výměnu, demontáž nebo montáž staničení. 2. V cenách nejsou obsaženy náklady na dodávku materiálu.</t>
  </si>
  <si>
    <t>5912035090</t>
  </si>
  <si>
    <t>Montáž návěstidla staničníku</t>
  </si>
  <si>
    <t>1433256453</t>
  </si>
  <si>
    <t>Montáž návěstidla staničníku Poznámka: 1. V cenách jsou započteny náklady na montáž a upevnění návěstidla. 2. V cenách nejsou obsaženy náklady na dodávku materiálu.</t>
  </si>
  <si>
    <t>5912045050</t>
  </si>
  <si>
    <t>Montáž návěstidla včetně sloupku a patky sklonovníku</t>
  </si>
  <si>
    <t>-1973255234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</si>
  <si>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</si>
  <si>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5912045090</t>
  </si>
  <si>
    <t>Montáž návěstidla včetně sloupku a patky staničníku</t>
  </si>
  <si>
    <t>2001967859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</si>
  <si>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</si>
  <si>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5912045100</t>
  </si>
  <si>
    <t>Montáž návěstidla včetně sloupku a patky tabule před zastávkou</t>
  </si>
  <si>
    <t>1846149853</t>
  </si>
  <si>
    <t>Montáž návěstidla včetně sloupku a patky tabule před zastávkou Poznámka: 1. V cenách jsou započteny náklady na zemní práce, montáž patky, sloupku a návěstidla, úpravu a rozprostření zeminy na terén. 2. V cenách nejsou obsaženy náklady na dodávku materiálu.</t>
  </si>
  <si>
    <t>5912050220</t>
  </si>
  <si>
    <t>Staničení montáž hektometrovníku</t>
  </si>
  <si>
    <t>-1265201583</t>
  </si>
  <si>
    <t>Staničení montáž hektometrovníku Poznámka: 1. V cenách jsou započteny náklady na zemní práce a výměnu, demontáž nebo montáž staničení. 2. V cenách nejsou obsaženy náklady na dodávku materiálu.</t>
  </si>
  <si>
    <t>R591205502</t>
  </si>
  <si>
    <t>Úprava kamenného měřičského bodu</t>
  </si>
  <si>
    <t>1789764882</t>
  </si>
  <si>
    <t>5912090020</t>
  </si>
  <si>
    <t>Montáž bodu ŽBP hřebové značky</t>
  </si>
  <si>
    <t>-1719583248</t>
  </si>
  <si>
    <t>Montáž bodu ŽBP hřebové značky Poznámka: 1. V cenách jsou započteny náklady na montáž součástí bodu včetně zemních prací a úpravy terénu. 2. V cenách nejsou obsaženy náklady na dodávku materiálu.</t>
  </si>
  <si>
    <t>5962101050</t>
  </si>
  <si>
    <t>Návěstidlo tabule před zastávkou</t>
  </si>
  <si>
    <t>301567684</t>
  </si>
  <si>
    <t>5962101110</t>
  </si>
  <si>
    <t>Návěstidlo sklonovník reflexní</t>
  </si>
  <si>
    <t>953940021</t>
  </si>
  <si>
    <t>5962101105</t>
  </si>
  <si>
    <t>Návěstidlo staničník 480x610 pozink dvoumístný</t>
  </si>
  <si>
    <t>1559926222</t>
  </si>
  <si>
    <t>5962113005</t>
  </si>
  <si>
    <t>Sloupek ocelový pozinkovaný 60 mm</t>
  </si>
  <si>
    <t>m</t>
  </si>
  <si>
    <t>-959920338</t>
  </si>
  <si>
    <t>5962114020</t>
  </si>
  <si>
    <t>Výstroj sloupku víčko plast 60 mm</t>
  </si>
  <si>
    <t>-175869184</t>
  </si>
  <si>
    <t>5962114000</t>
  </si>
  <si>
    <t>Výstroj sloupku objímka 50 až 100 mm kompletní</t>
  </si>
  <si>
    <t>1270271291</t>
  </si>
  <si>
    <t>R596211402</t>
  </si>
  <si>
    <t>Výstroj sloupku patka betonová</t>
  </si>
  <si>
    <t>1820666906</t>
  </si>
  <si>
    <t>5962101120</t>
  </si>
  <si>
    <t>Návěstidlo hektometrovník železobetonový se znaky</t>
  </si>
  <si>
    <t>104176728</t>
  </si>
  <si>
    <t>5962120030</t>
  </si>
  <si>
    <t>Stabilizace ŽBP značka hřebová</t>
  </si>
  <si>
    <t>1906317113</t>
  </si>
  <si>
    <t>OST</t>
  </si>
  <si>
    <t>Ostatní</t>
  </si>
  <si>
    <t>9902100100</t>
  </si>
  <si>
    <t>Doprava materiálu těžkou mechanizací nosnosti přes 3,5 t sypanin (kameniva, písku, suti, dlažebních kostek, atd.) do 10 km</t>
  </si>
  <si>
    <t>t</t>
  </si>
  <si>
    <t>512</t>
  </si>
  <si>
    <t>-1301975918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</si>
  <si>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</si>
  <si>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</si>
  <si>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</si>
  <si>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-702517601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</si>
  <si>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</si>
  <si>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9902200100</t>
  </si>
  <si>
    <t>Doprava materiálu těžkou mechanizací nosnosti přes 3,5 t objemnějšího kusového materiálu (prefabrikátů, stožárů, výhybek, rozvaděčů, vybouraných hmot atd.) do 10 km</t>
  </si>
  <si>
    <t>-1770685940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</si>
  <si>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</si>
  <si>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</si>
  <si>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</si>
  <si>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-1652060605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</si>
  <si>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</si>
  <si>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9909000600</t>
  </si>
  <si>
    <t>Poplatek za recyklaci odpadu (asfaltové směsi, kusový beton)</t>
  </si>
  <si>
    <t>463256778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</si>
  <si>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</si>
  <si>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VRN</t>
  </si>
  <si>
    <t>Vedlejší rozpočtové náklady</t>
  </si>
  <si>
    <t>023111001</t>
  </si>
  <si>
    <t>Projektové práce Technický projekt zajištění PPK bez optimalizace osy a nivelety koleje trať jednokolejná zaměření ZZ</t>
  </si>
  <si>
    <t>123114961</t>
  </si>
  <si>
    <t>Projektové práce Technický projekt zajištění PPK bez optimalizace osy a nivelety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</si>
  <si>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SO 01-10-01.04 - Železniční svršek v km 192,860 - 195,000</t>
  </si>
  <si>
    <t>1 - Dodávky</t>
  </si>
  <si>
    <t>5955101000</t>
  </si>
  <si>
    <t>Kamenivo drcené štěrk frakce 31,5/63 (32/63) třídy BI</t>
  </si>
  <si>
    <t>1925601045</t>
  </si>
  <si>
    <t>5905050055</t>
  </si>
  <si>
    <t>Souvislá výměna KL se snesením KR koleje pražce betonové</t>
  </si>
  <si>
    <t>km</t>
  </si>
  <si>
    <t>-1758286516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</si>
  <si>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</si>
  <si>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5905085045</t>
  </si>
  <si>
    <t>Souvislé čištění KL strojně koleje pražce betonové</t>
  </si>
  <si>
    <t>-1773185802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</si>
  <si>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</si>
  <si>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5905105030</t>
  </si>
  <si>
    <t>Doplnění KL kamenivem souvisle strojně v koleji</t>
  </si>
  <si>
    <t>m3</t>
  </si>
  <si>
    <t>431442513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</si>
  <si>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</si>
  <si>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5905115010</t>
  </si>
  <si>
    <t>Příplatek za úpravu nadvýšení KL v oblouku o malém poloměru</t>
  </si>
  <si>
    <t>-248006250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</si>
  <si>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</si>
  <si>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5906130345</t>
  </si>
  <si>
    <t>Montáž kolejového roštu v ose koleje pražce betonové vystrojené, tvar S49, 49E1</t>
  </si>
  <si>
    <t>1346036993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</si>
  <si>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</si>
  <si>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5906135155</t>
  </si>
  <si>
    <t>Demontáž kolejového roštu koleje na úložišti pražce betonové, tvar S49, T, 49E1</t>
  </si>
  <si>
    <t>139352123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</si>
  <si>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</si>
  <si>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5907050020</t>
  </si>
  <si>
    <t>Dělení kolejnic řezáním nebo rozbroušením, soustavy S49 nebo T</t>
  </si>
  <si>
    <t>1001348405</t>
  </si>
  <si>
    <t>Dělení kolejnic řezáním nebo rozbroušením, soustavy S49 nebo T Poznámka: 1. V cenách jsou započteny náklady na manipulaci, podložení, označení a provedení řezu kolejnice.</t>
  </si>
  <si>
    <t>5909030020</t>
  </si>
  <si>
    <t>Následná úprava GPK koleje směrové a výškové uspořádání pražce betonové</t>
  </si>
  <si>
    <t>-1353954577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</si>
  <si>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</si>
  <si>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5909050010</t>
  </si>
  <si>
    <t>Stabilizace kolejového lože koleje nově zřízeného nebo čistého</t>
  </si>
  <si>
    <t>1862758488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</si>
  <si>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</si>
  <si>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5910015020</t>
  </si>
  <si>
    <t>Odtavovací stykové svařování mobilní svářečkou kolejnic nových délky do 150 m tv. S49</t>
  </si>
  <si>
    <t>svar</t>
  </si>
  <si>
    <t>-159530466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</si>
  <si>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</si>
  <si>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</si>
  <si>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</si>
  <si>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717688422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</si>
  <si>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</si>
  <si>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</si>
  <si>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</si>
  <si>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-1714433050</t>
  </si>
  <si>
    <t>Příplatek za směrové vyrovnání kolejnic v obloucích o poloměru 300 m a menším Poznámka: 1. V cenách jsou započteny náklady na použití přípravku pro směrové vyrovnání kolejnic.</t>
  </si>
  <si>
    <t>5910035030</t>
  </si>
  <si>
    <t>Dosažení dovolené upínací teploty v BK prodloužením kolejnicového pásu v koleji tv. S49</t>
  </si>
  <si>
    <t>-1427219108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</si>
  <si>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</si>
  <si>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5910040315</t>
  </si>
  <si>
    <t>Umožnění volné dilatace kolejnice demontáž upevňovadel s osazením kluzných podložek</t>
  </si>
  <si>
    <t>1093030993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</si>
  <si>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</si>
  <si>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</si>
  <si>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</si>
  <si>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96525796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</si>
  <si>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</si>
  <si>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5999005010</t>
  </si>
  <si>
    <t>Třídění spojovacích a upevňovacích součástí</t>
  </si>
  <si>
    <t>215048527</t>
  </si>
  <si>
    <t>Třídění spojovacích a upevňovacích součástí Poznámka: 1. V cenách jsou započteny náklady na manipulaci, vytřídění a uložení materiálu na úložiště nebo do skladu.</t>
  </si>
  <si>
    <t>5999005020</t>
  </si>
  <si>
    <t>Třídění pražců a kolejnicových podpor</t>
  </si>
  <si>
    <t>1999390641</t>
  </si>
  <si>
    <t>Třídění pražců a kolejnicových podpor Poznámka: 1. V cenách jsou započteny náklady na manipulaci, vytřídění a uložení materiálu na úložiště nebo do skladu.</t>
  </si>
  <si>
    <t>5999005030</t>
  </si>
  <si>
    <t>Třídění kolejnic</t>
  </si>
  <si>
    <t>471965198</t>
  </si>
  <si>
    <t>Třídění kolejnic Poznámka: 1. V cenách jsou započteny náklady na manipulaci, vytřídění a uložení materiálu na úložiště nebo do skladu.</t>
  </si>
  <si>
    <t>5999005060</t>
  </si>
  <si>
    <t>Třídění ostatního materiálu</t>
  </si>
  <si>
    <t>984038067</t>
  </si>
  <si>
    <t>Třídění ostatního materiálu Poznámka: 1. V cenách jsou započteny náklady na manipulaci, vytřídění a uložení materiálu na úložiště nebo do skladu.</t>
  </si>
  <si>
    <t>5999010020</t>
  </si>
  <si>
    <t>Vyjmutí a snesení konstrukcí nebo dílů hmotnosti přes 10 do 20 t</t>
  </si>
  <si>
    <t>500124825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</si>
  <si>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</si>
  <si>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1398874878</t>
  </si>
  <si>
    <t>-2098605346</t>
  </si>
  <si>
    <t>1170527023</t>
  </si>
  <si>
    <t>-406451325</t>
  </si>
  <si>
    <t>-607680921</t>
  </si>
  <si>
    <t>29</t>
  </si>
  <si>
    <t>-1846289050</t>
  </si>
  <si>
    <t>30</t>
  </si>
  <si>
    <t>9902900400</t>
  </si>
  <si>
    <t>Složení objemnějšího kusového materiálu, vybouraných hmot</t>
  </si>
  <si>
    <t>-1436219791</t>
  </si>
  <si>
    <t>Složení objemnějšího kusového materiálu, vybouraných hmot Poznámka: 1. Ceny jsou určeny pro skládání materiálu z vlastních zásob objednatele.</t>
  </si>
  <si>
    <t>31</t>
  </si>
  <si>
    <t>1239363717</t>
  </si>
  <si>
    <t>32</t>
  </si>
  <si>
    <t>2116639174</t>
  </si>
  <si>
    <t>33</t>
  </si>
  <si>
    <t>388073546</t>
  </si>
  <si>
    <t>34</t>
  </si>
  <si>
    <t>-1592197834</t>
  </si>
  <si>
    <t>35</t>
  </si>
  <si>
    <t>-729721771</t>
  </si>
  <si>
    <t>36</t>
  </si>
  <si>
    <t>9909000110</t>
  </si>
  <si>
    <t>Poplatek za uložení výzisku ze štěrkového lože nekontaminovaného</t>
  </si>
  <si>
    <t>193203451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</si>
  <si>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</si>
  <si>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</t>
  </si>
  <si>
    <t>9909000400</t>
  </si>
  <si>
    <t>Poplatek za likvidaci plastových součástí</t>
  </si>
  <si>
    <t>-373074995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</si>
  <si>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</si>
  <si>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38</t>
  </si>
  <si>
    <t>9909000500</t>
  </si>
  <si>
    <t>Poplatek za uložení odpadu betonových prefabrikátů</t>
  </si>
  <si>
    <t>1388407809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</si>
  <si>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</si>
  <si>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SO 01-11-01.04 - Železniční spodek v km 192,860-195,000</t>
  </si>
  <si>
    <t xml:space="preserve">      3 - Doprava</t>
  </si>
  <si>
    <t xml:space="preserve">    4 - Poplatky</t>
  </si>
  <si>
    <t>5955101016</t>
  </si>
  <si>
    <t>Kamenivo drcené štěrkodrť frakce 0/32 kv kv – konstrukční vrstva</t>
  </si>
  <si>
    <t>-2086186461</t>
  </si>
  <si>
    <t>5955101055</t>
  </si>
  <si>
    <t>Kamenivo drcené recyklované štěrk frakce 31,5/63</t>
  </si>
  <si>
    <t>398766034</t>
  </si>
  <si>
    <t>5955101086</t>
  </si>
  <si>
    <t>Kamenivo drcené recyklované drť frakce 16/32</t>
  </si>
  <si>
    <t>1951772629</t>
  </si>
  <si>
    <t>R5964103030</t>
  </si>
  <si>
    <t>Drenážní plastové díly trubka s částečnou perforací DN 200 mm</t>
  </si>
  <si>
    <t>611012187</t>
  </si>
  <si>
    <t>R5964103120</t>
  </si>
  <si>
    <t>Drenážní plastové díly šachta průchozí DN 400/200 1 vtok/1 odtok DN 200 mm</t>
  </si>
  <si>
    <t>ks</t>
  </si>
  <si>
    <t>-762154916</t>
  </si>
  <si>
    <t>5964103130</t>
  </si>
  <si>
    <t>Drenážní plastové díly prodlužovací nástavec šachty D 400, délka 3 m</t>
  </si>
  <si>
    <t>747284866</t>
  </si>
  <si>
    <t>5964103135</t>
  </si>
  <si>
    <t>Drenážní plastové díly poklop šachty plastový D 400</t>
  </si>
  <si>
    <t>-1058099694</t>
  </si>
  <si>
    <t>5964104005</t>
  </si>
  <si>
    <t>Kanalizační díly plastové trubka hladká DN 200</t>
  </si>
  <si>
    <t>790014967</t>
  </si>
  <si>
    <t>5964104015</t>
  </si>
  <si>
    <t>Kanalizační díly plastové trubka hladká DN 300</t>
  </si>
  <si>
    <t>2136969523</t>
  </si>
  <si>
    <t>5964115000</t>
  </si>
  <si>
    <t>Příkopový žlab tvaru J</t>
  </si>
  <si>
    <t>-1077812516</t>
  </si>
  <si>
    <t>5964115005</t>
  </si>
  <si>
    <t>Příkopový žlab tvaru J velký</t>
  </si>
  <si>
    <t>-347663971</t>
  </si>
  <si>
    <t>5964117000</t>
  </si>
  <si>
    <t>Poklop příkopového žlabu tvaru J</t>
  </si>
  <si>
    <t>-503607579</t>
  </si>
  <si>
    <t>5964117005</t>
  </si>
  <si>
    <t>Poklop příkopového žlabu tvaru J velký</t>
  </si>
  <si>
    <t>1488295709</t>
  </si>
  <si>
    <t>5964119010</t>
  </si>
  <si>
    <t>Příkopová tvárnice TZZ 4a</t>
  </si>
  <si>
    <t>381881217</t>
  </si>
  <si>
    <t>5964133005</t>
  </si>
  <si>
    <t>Geotextilie separační</t>
  </si>
  <si>
    <t>m2</t>
  </si>
  <si>
    <t>1713606111</t>
  </si>
  <si>
    <t>5964161005</t>
  </si>
  <si>
    <t>Beton lehce zhutnitelný C 16/20;X0 F5 2 200 2 662</t>
  </si>
  <si>
    <t>783009270</t>
  </si>
  <si>
    <t>5964161010</t>
  </si>
  <si>
    <t>Beton lehce zhutnitelný C 20/25;X0 F5 2 285 2 765</t>
  </si>
  <si>
    <t>-748366312</t>
  </si>
  <si>
    <t>596R4121000</t>
  </si>
  <si>
    <t>vpusť horská betonová spodní díl 120x60x120</t>
  </si>
  <si>
    <t>2005515502</t>
  </si>
  <si>
    <t>Prahová vpusť výztužné vč. mříží</t>
  </si>
  <si>
    <t>596R4124000</t>
  </si>
  <si>
    <t>mříž kompozit s rámem B125 pro horskou vpusť betonovou 120x60cm</t>
  </si>
  <si>
    <t>1976083608</t>
  </si>
  <si>
    <t>Mříž vpusti litinová 400x400 mm</t>
  </si>
  <si>
    <t>5904020110</t>
  </si>
  <si>
    <t>Vyřezání křovin porost hustý 6 a více kusů stonků na m2 plochy sklon terénu do 1:2</t>
  </si>
  <si>
    <t>812737082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</si>
  <si>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</si>
  <si>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5914020020</t>
  </si>
  <si>
    <t>Čištění otevřených odvodňovacích zařízení strojně příkop nezpevněný</t>
  </si>
  <si>
    <t>-1713050631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</si>
  <si>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</si>
  <si>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</si>
  <si>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</si>
  <si>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-1617513611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</si>
  <si>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</si>
  <si>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5914035150</t>
  </si>
  <si>
    <t>Zřízení otevřených odvodňovacích zařízení příkopového žlabu staveništního prefabrikátu</t>
  </si>
  <si>
    <t>-355321485</t>
  </si>
  <si>
    <t>Zřízení otevřených odvodňovacích zařízení příkopového žlabu staveništního prefabrikátu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</si>
  <si>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5914035360</t>
  </si>
  <si>
    <t>Zřízení otevřených odvodňovacích zařízení horské vpusti staveništní prefabrikát</t>
  </si>
  <si>
    <t>-1038064623</t>
  </si>
  <si>
    <t>Zřízení otevřených odvodňovacích zařízení horské vpusti staveništní prefabrikát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</si>
  <si>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5914035450</t>
  </si>
  <si>
    <t>Zřízení otevřených odvodňovacích zařízení trativodní výusť monolitická betonová konstrukce</t>
  </si>
  <si>
    <t>-845492647</t>
  </si>
  <si>
    <t>Zřízení otevřených odvodňovacích zařízení trativodní výusť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</si>
  <si>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5914055010</t>
  </si>
  <si>
    <t>Zřízení krytých odvodňovacích zařízení potrubí trativodu</t>
  </si>
  <si>
    <t>1683869397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</si>
  <si>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</si>
  <si>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</si>
  <si>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</si>
  <si>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183206436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</si>
  <si>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</si>
  <si>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5914055030</t>
  </si>
  <si>
    <t>Zřízení krytých odvodňovacích zařízení svodného potrubí</t>
  </si>
  <si>
    <t>800996847</t>
  </si>
  <si>
    <t>Zřízení krytých odvodňovacích zařízení svodného potrubí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</si>
  <si>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</si>
  <si>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</si>
  <si>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-65410856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</si>
  <si>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</si>
  <si>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R5914075110</t>
  </si>
  <si>
    <t xml:space="preserve">Zřízení konstrukční vrstvy pražcového podloží včetně geotextilie tl. 0,20 m </t>
  </si>
  <si>
    <t>-2020720058</t>
  </si>
  <si>
    <t>5915005020</t>
  </si>
  <si>
    <t>Hloubení rýh nebo jam ručně na železničním spodku třídy těžitelnosti I skupiny 2</t>
  </si>
  <si>
    <t>1752539761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</si>
  <si>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</si>
  <si>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</si>
  <si>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</si>
  <si>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320162412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</si>
  <si>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</si>
  <si>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</si>
  <si>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</si>
  <si>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1789907977</t>
  </si>
  <si>
    <t>Zásyp jam nebo rýh sypaninou na železničním spodku bez zhutnění Poznámka: 1. Ceny zásypu jam a rýh se zhutněním jsou určeny pro jakoukoliv míru zhutnění.</t>
  </si>
  <si>
    <t>5915007020</t>
  </si>
  <si>
    <t>Zásyp jam nebo rýh sypaninou na železničním spodku se zhutněním</t>
  </si>
  <si>
    <t>-630919683</t>
  </si>
  <si>
    <t>Zásyp jam nebo rýh sypaninou na železničním spodku se zhutněním Poznámka: 1. Ceny zásypu jam a rýh se zhutněním jsou určeny pro jakoukoliv míru zhutnění.</t>
  </si>
  <si>
    <t>5915010020</t>
  </si>
  <si>
    <t>Těžení zeminy nebo horniny železničního spodku třídy těžitelnosti I skupiny 2</t>
  </si>
  <si>
    <t>1658248052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</si>
  <si>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</si>
  <si>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</si>
  <si>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</si>
  <si>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-200290459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</si>
  <si>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</si>
  <si>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Doprava</t>
  </si>
  <si>
    <t>-845780937</t>
  </si>
  <si>
    <t>-530716673</t>
  </si>
  <si>
    <t>39</t>
  </si>
  <si>
    <t>1027910441</t>
  </si>
  <si>
    <t>40</t>
  </si>
  <si>
    <t>-177297633</t>
  </si>
  <si>
    <t>41</t>
  </si>
  <si>
    <t>-1230799440</t>
  </si>
  <si>
    <t>42</t>
  </si>
  <si>
    <t>-975801319</t>
  </si>
  <si>
    <t>43</t>
  </si>
  <si>
    <t>-268341612</t>
  </si>
  <si>
    <t>44</t>
  </si>
  <si>
    <t>1496975666</t>
  </si>
  <si>
    <t>Poplatky</t>
  </si>
  <si>
    <t>45</t>
  </si>
  <si>
    <t>9909000100</t>
  </si>
  <si>
    <t>Poplatek za uložení suti nebo hmot na oficiální skládku</t>
  </si>
  <si>
    <t>-814702327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</si>
  <si>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</si>
  <si>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PS 41-01-23 - Ochrana zabezpečovacích zařízení</t>
  </si>
  <si>
    <t>-1732809242</t>
  </si>
  <si>
    <t>75A161</t>
  </si>
  <si>
    <t>KABEL METALICKÝ SE STÍNĚNÍM PŘES 12 PÁRŮ - DODÁVKA</t>
  </si>
  <si>
    <t>-1358121210</t>
  </si>
  <si>
    <t>75IG61</t>
  </si>
  <si>
    <t>VEDENÍ UZEMŇOVACÍ V ZEMI Z FEZN DRÁTU DO 120 MM2</t>
  </si>
  <si>
    <t>415363552</t>
  </si>
  <si>
    <t>KM/ČTYŘK</t>
  </si>
  <si>
    <t>2037997812</t>
  </si>
  <si>
    <t>2061854589</t>
  </si>
  <si>
    <t>382844763</t>
  </si>
  <si>
    <t>-541390524</t>
  </si>
  <si>
    <t>2051124811</t>
  </si>
  <si>
    <t>-2132800616</t>
  </si>
  <si>
    <t>1926427769</t>
  </si>
  <si>
    <t>1822691803</t>
  </si>
  <si>
    <t>75A248</t>
  </si>
  <si>
    <t>ZATAŽENÍ A SPOJKOVÁNÍ KABELŮ SE STÍNĚNÍM PŘES 12 PÁRŮ - DEMONTÁŽ</t>
  </si>
  <si>
    <t>1855861691</t>
  </si>
  <si>
    <t>75A247</t>
  </si>
  <si>
    <t>ZATAŽENÍ A SPOJKOVÁNÍ KABELŮ SE STÍNĚNÍM PŘES 12 PÁRŮ - MONTÁŽ</t>
  </si>
  <si>
    <t>-1691089115</t>
  </si>
  <si>
    <t>75IG6Y</t>
  </si>
  <si>
    <t>VEDENÍ UZEMŇOVACÍ V ZEMI Z FEZN DRÁTU DO 120 MM2 - DEMONTÁŽ</t>
  </si>
  <si>
    <t>548416897</t>
  </si>
  <si>
    <t>2010528586</t>
  </si>
  <si>
    <t>75C358</t>
  </si>
  <si>
    <t>POMOCNÉ STAVĚDLO - DEMONTÁŽ</t>
  </si>
  <si>
    <t>1866838247</t>
  </si>
  <si>
    <t>75C347</t>
  </si>
  <si>
    <t>POMOCNÉ STAVĚDLO S ELEKTROMAGNETICKÝMI ZÁMKY - MONTÁŽ</t>
  </si>
  <si>
    <t>-607036785</t>
  </si>
  <si>
    <t>75C918</t>
  </si>
  <si>
    <t>SNÍMAČ POČÍTAČE NÁPRAV - DEMONTÁŽ</t>
  </si>
  <si>
    <t>1736810731</t>
  </si>
  <si>
    <t>75C917</t>
  </si>
  <si>
    <t>SNÍMAČ POČÍTAČE NÁPRAV - MONTÁŽ</t>
  </si>
  <si>
    <t>1768528551</t>
  </si>
  <si>
    <t>75C168</t>
  </si>
  <si>
    <t>SNÍMAČ POLOHY JAZYKŮ - DEMONTÁŽ</t>
  </si>
  <si>
    <t>2126078186</t>
  </si>
  <si>
    <t>75C167</t>
  </si>
  <si>
    <t>SNÍMAČ POLOHY JAZYKŮ - MONTÁŽ</t>
  </si>
  <si>
    <t>-1995453599</t>
  </si>
  <si>
    <t>-1066581671</t>
  </si>
  <si>
    <t>1987163606</t>
  </si>
  <si>
    <t>-933682646</t>
  </si>
  <si>
    <t>1666431290</t>
  </si>
  <si>
    <t>-1420923928</t>
  </si>
  <si>
    <t>-83441704</t>
  </si>
  <si>
    <t>-203690440</t>
  </si>
  <si>
    <t>93228357</t>
  </si>
  <si>
    <t>1783173630</t>
  </si>
  <si>
    <t>-1829348498</t>
  </si>
  <si>
    <t>221674904</t>
  </si>
  <si>
    <t>-1301883091</t>
  </si>
  <si>
    <t>PS 41-02-53 - Přeložky inženýrských sítí ČD Telematika</t>
  </si>
  <si>
    <t>-281769370</t>
  </si>
  <si>
    <t>-896131655</t>
  </si>
  <si>
    <t>1695729674</t>
  </si>
  <si>
    <t>KM/VLÁKN</t>
  </si>
  <si>
    <t>578388858</t>
  </si>
  <si>
    <t>km/vlákn</t>
  </si>
  <si>
    <t>731159371</t>
  </si>
  <si>
    <t>-1475478202</t>
  </si>
  <si>
    <t>997531486</t>
  </si>
  <si>
    <t>993287134</t>
  </si>
  <si>
    <t>75II62</t>
  </si>
  <si>
    <t>SPOJKA - ODBOČOVACÍ SOUPRAVA STŘEDNÍ</t>
  </si>
  <si>
    <t>-284574966</t>
  </si>
  <si>
    <t>-486279824</t>
  </si>
  <si>
    <t>-650161698</t>
  </si>
  <si>
    <t>-2098444113</t>
  </si>
  <si>
    <t>382000272</t>
  </si>
  <si>
    <t>75IECY</t>
  </si>
  <si>
    <t>VENKOVNÍ TELEFONNÍ OBJEKT - DEMONTÁŽ</t>
  </si>
  <si>
    <t>1868424234</t>
  </si>
  <si>
    <t>75IECX</t>
  </si>
  <si>
    <t>VENKOVNÍ TELEFONNÍ OBJEKT - MONTÁŽ</t>
  </si>
  <si>
    <t>378439977</t>
  </si>
  <si>
    <t>-1906510679</t>
  </si>
  <si>
    <t>-334655698</t>
  </si>
  <si>
    <t>-590068610</t>
  </si>
  <si>
    <t>-984244000</t>
  </si>
  <si>
    <t>2122051297</t>
  </si>
  <si>
    <t>1685469107</t>
  </si>
  <si>
    <t>596982612</t>
  </si>
  <si>
    <t>1065626953</t>
  </si>
  <si>
    <t>-1503441247</t>
  </si>
  <si>
    <t>806394118</t>
  </si>
  <si>
    <t>-1343075484</t>
  </si>
  <si>
    <t>-1927899448</t>
  </si>
  <si>
    <t>PROVIZORNÍ ZAJIŠTĚNÍ KABELU VE VÝKOPU</t>
  </si>
  <si>
    <t>1065374109</t>
  </si>
  <si>
    <t>-748784735</t>
  </si>
  <si>
    <t>809957568</t>
  </si>
  <si>
    <t>677122931</t>
  </si>
  <si>
    <t>SO 00-14-01.03 - Výstroj trati</t>
  </si>
  <si>
    <t>510249163</t>
  </si>
  <si>
    <t>-2020619787</t>
  </si>
  <si>
    <t>1532019519</t>
  </si>
  <si>
    <t>-2107850359</t>
  </si>
  <si>
    <t>-858062064</t>
  </si>
  <si>
    <t>207257618</t>
  </si>
  <si>
    <t>KUS</t>
  </si>
  <si>
    <t>1333619207</t>
  </si>
  <si>
    <t>1822651464</t>
  </si>
  <si>
    <t>1523138561</t>
  </si>
  <si>
    <t>-155419274</t>
  </si>
  <si>
    <t>1489134389</t>
  </si>
  <si>
    <t>-720767986</t>
  </si>
  <si>
    <t>999623717</t>
  </si>
  <si>
    <t>-548724251</t>
  </si>
  <si>
    <t>-1293017924</t>
  </si>
  <si>
    <t>1952919157</t>
  </si>
  <si>
    <t>2139930309</t>
  </si>
  <si>
    <t>636711977</t>
  </si>
  <si>
    <t>1152548626</t>
  </si>
  <si>
    <t>1065882146</t>
  </si>
  <si>
    <t>-954554675</t>
  </si>
  <si>
    <t>Ks</t>
  </si>
  <si>
    <t>-70593275</t>
  </si>
  <si>
    <t>SO 01-10-01.03 - Železniční svršek v km 190,850 - 192,860</t>
  </si>
  <si>
    <t>-825050718</t>
  </si>
  <si>
    <t>R5961116020</t>
  </si>
  <si>
    <t>Výhybka jednoduchá smontovaná soustava S49 II. generace pražce betonové J49 1:9-300 pravá/levá</t>
  </si>
  <si>
    <t>210667013</t>
  </si>
  <si>
    <t>R7594400050</t>
  </si>
  <si>
    <t>Snímač polohy jazyka SPA 21.3 (CV202219003)</t>
  </si>
  <si>
    <t>1587616776</t>
  </si>
  <si>
    <t>7590920320</t>
  </si>
  <si>
    <t>Součásti výkolejek Těleso návěst.pro levostr. výhybky (CV032079001)</t>
  </si>
  <si>
    <t>192709072</t>
  </si>
  <si>
    <t>5962104005</t>
  </si>
  <si>
    <t>Hranice námezník betonový vč. Nátěru</t>
  </si>
  <si>
    <t>-1717832545</t>
  </si>
  <si>
    <t>637648847</t>
  </si>
  <si>
    <t>5905050215</t>
  </si>
  <si>
    <t>Souvislá výměna KL se snesením KR výhybky pražce dřevěné</t>
  </si>
  <si>
    <t>-1304848637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</si>
  <si>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</si>
  <si>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1176902365</t>
  </si>
  <si>
    <t>1553058824</t>
  </si>
  <si>
    <t>5905105040</t>
  </si>
  <si>
    <t>Doplnění KL kamenivem souvisle strojně ve výhybce</t>
  </si>
  <si>
    <t>1063120912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</si>
  <si>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</si>
  <si>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857809074</t>
  </si>
  <si>
    <t>381747696</t>
  </si>
  <si>
    <t>-1328266937</t>
  </si>
  <si>
    <t>5906140035</t>
  </si>
  <si>
    <t>Demontáž kolejového roštu koleje v ose koleje pražce dřevěné, tvar S49, T, 49E1</t>
  </si>
  <si>
    <t>1593033969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</si>
  <si>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</si>
  <si>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-1807127588</t>
  </si>
  <si>
    <t>767998383</t>
  </si>
  <si>
    <t>5909040020</t>
  </si>
  <si>
    <t>Následná úprava GPK výhybky směrové a výškové uspořádání pražce betonové</t>
  </si>
  <si>
    <t>1354262891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</si>
  <si>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</si>
  <si>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-1084986943</t>
  </si>
  <si>
    <t>5909050030</t>
  </si>
  <si>
    <t>Stabilizace kolejového lože výhybky nově zřízeného nebo čistého</t>
  </si>
  <si>
    <t>-1103743691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</si>
  <si>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</si>
  <si>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1227478918</t>
  </si>
  <si>
    <t>1726928262</t>
  </si>
  <si>
    <t>-414204300</t>
  </si>
  <si>
    <t>-843426503</t>
  </si>
  <si>
    <t>5910035130</t>
  </si>
  <si>
    <t>Dosažení dovolené upínací teploty v BK prodloužením kolejnicového pásu ve výhybce tv. S49</t>
  </si>
  <si>
    <t>-597408829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</si>
  <si>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</si>
  <si>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-949639329</t>
  </si>
  <si>
    <t>341315656</t>
  </si>
  <si>
    <t>5910050020</t>
  </si>
  <si>
    <t>Umožnění volné dilatace dílů výhybek demontáž upevňovadel výhybka II. generace</t>
  </si>
  <si>
    <t>1567835994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</si>
  <si>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</si>
  <si>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</si>
  <si>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</si>
  <si>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1425662350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</si>
  <si>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</si>
  <si>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5911655040</t>
  </si>
  <si>
    <t>Demontáž jednoduché výhybky na úložišti dřevěné pražce soustavy S49</t>
  </si>
  <si>
    <t>-1612317268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</si>
  <si>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</si>
  <si>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5912023010</t>
  </si>
  <si>
    <t>Demontáž návěstidla uloženého ve stezce námezníku</t>
  </si>
  <si>
    <t>-289571573</t>
  </si>
  <si>
    <t>Demontáž návěstidla uloženého ve stezce námezníku Poznámka: 1. V cenách jsou započteny náklady na demontáž návěstidla, zához, úpravu terénu a naložení na dopravní prostředek.</t>
  </si>
  <si>
    <t>5912037010</t>
  </si>
  <si>
    <t>Montáž návěstidla uloženého ve stezce námezníku</t>
  </si>
  <si>
    <t>-1753318015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</si>
  <si>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</si>
  <si>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102958034</t>
  </si>
  <si>
    <t>1515521364</t>
  </si>
  <si>
    <t>-1054897953</t>
  </si>
  <si>
    <t>-1410345145</t>
  </si>
  <si>
    <t>1797850802</t>
  </si>
  <si>
    <t>5999015020</t>
  </si>
  <si>
    <t>Vložení konstrukcí nebo dílů hmotnosti přes 10 do 20 t</t>
  </si>
  <si>
    <t>-1711344625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</si>
  <si>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</si>
  <si>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-843523767</t>
  </si>
  <si>
    <t>-2060066673</t>
  </si>
  <si>
    <t>-1416390397</t>
  </si>
  <si>
    <t>897472702</t>
  </si>
  <si>
    <t>2120567101</t>
  </si>
  <si>
    <t>-1003391200</t>
  </si>
  <si>
    <t>46</t>
  </si>
  <si>
    <t>-555017172</t>
  </si>
  <si>
    <t>47</t>
  </si>
  <si>
    <t>1965007914</t>
  </si>
  <si>
    <t>48</t>
  </si>
  <si>
    <t>-1631709674</t>
  </si>
  <si>
    <t>49</t>
  </si>
  <si>
    <t>681865284</t>
  </si>
  <si>
    <t>50</t>
  </si>
  <si>
    <t>1533554753</t>
  </si>
  <si>
    <t>51</t>
  </si>
  <si>
    <t>268053996</t>
  </si>
  <si>
    <t>52</t>
  </si>
  <si>
    <t>1878833671</t>
  </si>
  <si>
    <t>53</t>
  </si>
  <si>
    <t>-945653366</t>
  </si>
  <si>
    <t>54</t>
  </si>
  <si>
    <t>-788996615</t>
  </si>
  <si>
    <t>55</t>
  </si>
  <si>
    <t>9909000210</t>
  </si>
  <si>
    <t>Poplatek za uložení výzisku ze štěrkového lože kontaminovaného</t>
  </si>
  <si>
    <t>2076361970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</si>
  <si>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</si>
  <si>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56</t>
  </si>
  <si>
    <t>1270880647</t>
  </si>
  <si>
    <t>57</t>
  </si>
  <si>
    <t>670050235</t>
  </si>
  <si>
    <t>SO 01-11-01.03 - Železniční spodek v km 190,850 - 192,860</t>
  </si>
  <si>
    <t xml:space="preserve">    5 - Práce</t>
  </si>
  <si>
    <t>-1460706482</t>
  </si>
  <si>
    <t>5905023020</t>
  </si>
  <si>
    <t>Úprava povrchu stezky rozprostřením štěrkodrtě přes 3 do 5 cm</t>
  </si>
  <si>
    <t>769842821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</si>
  <si>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</si>
  <si>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5905025110</t>
  </si>
  <si>
    <t>Doplnění stezky štěrkodrtí souvislé</t>
  </si>
  <si>
    <t>-1149163022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</si>
  <si>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</si>
  <si>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-227952009</t>
  </si>
  <si>
    <t>-822202557</t>
  </si>
  <si>
    <t>-605281303</t>
  </si>
  <si>
    <t>-1069038022</t>
  </si>
  <si>
    <t>867053205</t>
  </si>
  <si>
    <t>378826599</t>
  </si>
  <si>
    <t>-175565227</t>
  </si>
  <si>
    <t>-597866830</t>
  </si>
  <si>
    <t>2094855104</t>
  </si>
  <si>
    <t>5955101085</t>
  </si>
  <si>
    <t>Kamenivo drcené recyklované drť frakce 4/16</t>
  </si>
  <si>
    <t>-1628543074</t>
  </si>
  <si>
    <t>112088533</t>
  </si>
  <si>
    <t>-690444627</t>
  </si>
  <si>
    <t>-2080603135</t>
  </si>
  <si>
    <t>-798113739</t>
  </si>
  <si>
    <t>705932092</t>
  </si>
  <si>
    <t>2001876810</t>
  </si>
  <si>
    <t>2131130699</t>
  </si>
  <si>
    <t>1538840068</t>
  </si>
  <si>
    <t>-1294713724</t>
  </si>
  <si>
    <t>-1590119432</t>
  </si>
  <si>
    <t>-1155585609</t>
  </si>
  <si>
    <t>1010908305</t>
  </si>
  <si>
    <t>-1713558069</t>
  </si>
  <si>
    <t>127497323</t>
  </si>
  <si>
    <t>1730803384</t>
  </si>
  <si>
    <t>439179039</t>
  </si>
  <si>
    <t>SO 98-98 - Všeobecný objekt</t>
  </si>
  <si>
    <t>9903200200</t>
  </si>
  <si>
    <t>Přeprava mechanizace na místo prováděných prací o hmotnosti přes 12 t do 200 km</t>
  </si>
  <si>
    <t>-1650838811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</si>
  <si>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</si>
  <si>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021211001</t>
  </si>
  <si>
    <t>Průzkumné práce pro opravy Doplňující laboratorní rozbor kontaminace zeminy nebo kol. lože</t>
  </si>
  <si>
    <t>2021245097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</si>
  <si>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</si>
  <si>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</si>
  <si>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</si>
  <si>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%</t>
  </si>
  <si>
    <t>356795863</t>
  </si>
  <si>
    <t>022111001</t>
  </si>
  <si>
    <t>Geodetické práce Měření prostorové polohy koleje zaměřením APK trať jednokolejná</t>
  </si>
  <si>
    <t>-922492543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</si>
  <si>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</si>
  <si>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</t>
  </si>
  <si>
    <t>Geodetické práce Diagnostika technické infrastruktury Vytýčení trasy inženýrských sítí</t>
  </si>
  <si>
    <t>-1686137500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</si>
  <si>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</si>
  <si>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022131201</t>
  </si>
  <si>
    <t>Geodetické práce Zaměření ŽBP jednokolejná trať</t>
  </si>
  <si>
    <t>-94249291</t>
  </si>
  <si>
    <t>Geodetické práce Zaměření ŽBP jednokolejná trať - V ceně jsou zahrnuty náklady na geodetické zaměření železničního bodového pole v souladu s předpisem M20/MP007. Provádí se na ŽBP, kde kontrola ŽBP není dostačující.</t>
  </si>
  <si>
    <t>023131001</t>
  </si>
  <si>
    <t>Projektové práce Dokumentace skutečného provedení železničního svršku a spodku</t>
  </si>
  <si>
    <t>145139026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</si>
  <si>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</si>
  <si>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</si>
  <si>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</si>
  <si>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-1872395579</t>
  </si>
  <si>
    <t>033131001</t>
  </si>
  <si>
    <t>Provozní vlivy Organizační zajištění prací při zřizování a udržování BK kolejí a výhybek</t>
  </si>
  <si>
    <t>-2094650277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</si>
  <si>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</si>
  <si>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SO 01-20-02.2 - Železniční most v km 191,516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</si>
  <si>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</si>
  <si>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</si>
  <si>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</si>
  <si>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</si>
  <si>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</si>
  <si>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</si>
  <si>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</si>
  <si>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</si>
  <si>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</si>
  <si>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</si>
  <si>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</si>
  <si>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122152502</t>
  </si>
  <si>
    <t>Odkopávky a prokopávky nezapažené pro spodní stavbu železnic strojně v hornině třídy těžitelnosti I skupiny 1 a 2 přes 100 do 1 000 m3</t>
  </si>
  <si>
    <t>-147824068</t>
  </si>
  <si>
    <t>122152508</t>
  </si>
  <si>
    <t>Odkopávky a prokopávky nezapažené pro spodní stavbu železnic strojně v hornině třídy těžitelnosti I skupiny 1 a 2 Příplatek k cenám za ztížení při rekonstrukcích</t>
  </si>
  <si>
    <t>-251452244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</si>
  <si>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</si>
  <si>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</si>
  <si>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-1419227272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</si>
  <si>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</si>
  <si>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</si>
  <si>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-2015587579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</si>
  <si>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</si>
  <si>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171201221</t>
  </si>
  <si>
    <t>Poplatek za uložení stavebního odpadu na skládce (skládkovné) zeminy a kamení zatříděného do Katalogu odpadů pod kódem 17 05 04</t>
  </si>
  <si>
    <t>578916022</t>
  </si>
  <si>
    <t>171251201</t>
  </si>
  <si>
    <t>Uložení sypaniny na skládky nebo meziskládky bez hutnění s upravením uložené sypaniny do předepsaného tvaru</t>
  </si>
  <si>
    <t>-1173234836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</si>
  <si>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</si>
  <si>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</si>
  <si>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-1941997546</t>
  </si>
  <si>
    <t>58343930</t>
  </si>
  <si>
    <t>kamenivo drcené hrubé frakce 16/32</t>
  </si>
  <si>
    <t>-2058594093</t>
  </si>
  <si>
    <t>183405211</t>
  </si>
  <si>
    <t>Výsev trávníku hydroosevem na ornici</t>
  </si>
  <si>
    <t>-169766733</t>
  </si>
  <si>
    <t>00572470</t>
  </si>
  <si>
    <t>osivo směs travní univerzál</t>
  </si>
  <si>
    <t>kg</t>
  </si>
  <si>
    <t>-696091629</t>
  </si>
  <si>
    <t>185803111</t>
  </si>
  <si>
    <t>Ošetření trávníku jednorázové v rovině nebo na svahu do 1:5</t>
  </si>
  <si>
    <t>-1658088484</t>
  </si>
  <si>
    <t>185804311</t>
  </si>
  <si>
    <t>Zalití rostlin vodou plochy záhonů jednotlivě do 20 m2</t>
  </si>
  <si>
    <t>747210780</t>
  </si>
  <si>
    <t>R182351023</t>
  </si>
  <si>
    <t>Rozprostření a urovnání ornice ve svahu sklonu přes 1:5 strojně při souvislé ploše do 100 m2, tl. vrstvy do 200 mm - vč. materiálu</t>
  </si>
  <si>
    <t>1484368673</t>
  </si>
  <si>
    <t>Zakládání</t>
  </si>
  <si>
    <t>212311111</t>
  </si>
  <si>
    <t>Obetonování vyústění příčného odvodnění včetně žlabovky</t>
  </si>
  <si>
    <t>-10803154</t>
  </si>
  <si>
    <t>212752501</t>
  </si>
  <si>
    <t>Trativody z drenážních trubek pro liniové stavby a komunikace se zřízením štěrkového lože pod trubky a s jejich obsypem v otevřeném výkopu trubka korugovaná PP SN 8 celoperforovaná 360° DN 150</t>
  </si>
  <si>
    <t>-258205614</t>
  </si>
  <si>
    <t>Svislé a kompletní konstrukce</t>
  </si>
  <si>
    <t>317321118</t>
  </si>
  <si>
    <t>Římsy ze železového betonu C 30/37</t>
  </si>
  <si>
    <t>1312128780</t>
  </si>
  <si>
    <t>317321191</t>
  </si>
  <si>
    <t>Římsy ze železového betonu Příplatek k cenám za betonáž malého rozsahu do 25 m3</t>
  </si>
  <si>
    <t>1317834078</t>
  </si>
  <si>
    <t>317353121</t>
  </si>
  <si>
    <t>Bednění mostní římsy zřízení všech tvarů</t>
  </si>
  <si>
    <t>-840236594</t>
  </si>
  <si>
    <t>317353221</t>
  </si>
  <si>
    <t>Bednění mostní římsy odstranění všech tvarů</t>
  </si>
  <si>
    <t>-128417107</t>
  </si>
  <si>
    <t>317361116</t>
  </si>
  <si>
    <t>Výztuž mostních železobetonových říms z betonářské oceli 10 505 (R) nebo BSt 500</t>
  </si>
  <si>
    <t>-834609397</t>
  </si>
  <si>
    <t>317661132</t>
  </si>
  <si>
    <t>Výplň spár monolitické římsy tmelem silikonovým, spára šířky přes 15 do 40 mm</t>
  </si>
  <si>
    <t>2019124766</t>
  </si>
  <si>
    <t>348171191R</t>
  </si>
  <si>
    <t>Mostní ocelové zábradlí - dodávka a montáž</t>
  </si>
  <si>
    <t>-1349104108</t>
  </si>
  <si>
    <t>Vodorovné konstrukce</t>
  </si>
  <si>
    <t>421321128</t>
  </si>
  <si>
    <t>Mostní železobetonové nosné konstrukce deskové nebo klenbové deskové, z betonu C 30/37</t>
  </si>
  <si>
    <t>-710028357</t>
  </si>
  <si>
    <t>421351131</t>
  </si>
  <si>
    <t>Bednění deskových konstrukcí mostů z betonu železového nebo předpjatého zřízení boční stěny výšky do 350 mm</t>
  </si>
  <si>
    <t>-212216242</t>
  </si>
  <si>
    <t>421351231</t>
  </si>
  <si>
    <t>Bednění deskových konstrukcí mostů z betonu železového nebo předpjatého odstranění boční stěny výšky do 350 mm</t>
  </si>
  <si>
    <t>-663067552</t>
  </si>
  <si>
    <t>421361226</t>
  </si>
  <si>
    <t>Výztuž deskových konstrukcí z betonářské oceli 10 505 (R) nebo BSt 500 deskového mostu</t>
  </si>
  <si>
    <t>-1324333207</t>
  </si>
  <si>
    <t>451577121</t>
  </si>
  <si>
    <t>Podkladní a výplňová vrstva z kameniva tloušťky do 200 mm z kameniva drceného</t>
  </si>
  <si>
    <t>1830084666</t>
  </si>
  <si>
    <t>457311116</t>
  </si>
  <si>
    <t>Vyrovnávací nebo spádový beton včetně úpravy povrchu C 20/25</t>
  </si>
  <si>
    <t>1703198649</t>
  </si>
  <si>
    <t>457451133</t>
  </si>
  <si>
    <t>Ochranná betonová vrstva na izolaci přesýpaných objektů tloušťky 60 mm s vyhlazením povrchu s výztuží ze sítí C 25/30</t>
  </si>
  <si>
    <t>1164592200</t>
  </si>
  <si>
    <t>462511111</t>
  </si>
  <si>
    <t>Zához prostoru z lomového kamene</t>
  </si>
  <si>
    <t>615960463</t>
  </si>
  <si>
    <t>465513256</t>
  </si>
  <si>
    <t>Dlažba svahu u mostních opěr z upraveného lomového žulového kamene s vyspárováním maltou MC 25, šíře spáry 15 mm do betonového lože C 25/30 tloušťky 250 mm, plochy do 10 m2</t>
  </si>
  <si>
    <t>879509392</t>
  </si>
  <si>
    <t>Úpravy povrchů, podlahy a osazování výplní</t>
  </si>
  <si>
    <t>628613222</t>
  </si>
  <si>
    <t>Protikorozní ochrana ocelových mostních konstrukcí včetně otryskání povrchu základní a podkladní epoxidový a vrchní polyuretanový nátěr bez metalizace II. třídy</t>
  </si>
  <si>
    <t>996308218</t>
  </si>
  <si>
    <t>Ostatní konstrukce a práce, bourání</t>
  </si>
  <si>
    <t>936942211</t>
  </si>
  <si>
    <t>Zhotovení tabulky s letopočtem opravy nebo větší údržby vložením šablony do bednění</t>
  </si>
  <si>
    <t>1861830792</t>
  </si>
  <si>
    <t>938111111</t>
  </si>
  <si>
    <t>Čištění zdiva opěr, pilířů, křídel od mechu a jiné vegetace</t>
  </si>
  <si>
    <t>1063628805</t>
  </si>
  <si>
    <t>985121101</t>
  </si>
  <si>
    <t>Tryskání degradovaného betonu stěn, rubu kleneb a podlah křemičitým pískem sušeným</t>
  </si>
  <si>
    <t>-1692652318</t>
  </si>
  <si>
    <t>985223211</t>
  </si>
  <si>
    <t>Přezdívání zdiva do aktivované malty kamenného, objemu přes 1 do 3 m3</t>
  </si>
  <si>
    <t>-1044610999</t>
  </si>
  <si>
    <t>58380650</t>
  </si>
  <si>
    <t>kámen lomový neupravený žula, třída I netříděný</t>
  </si>
  <si>
    <t>-737657356</t>
  </si>
  <si>
    <t>985231111</t>
  </si>
  <si>
    <t>Spárování zdiva hloubky do 40 mm aktivovanou maltou délky spáry na 1 m2 upravované plochy do 6 m</t>
  </si>
  <si>
    <t>-766157106</t>
  </si>
  <si>
    <t>985311112</t>
  </si>
  <si>
    <t>Reprofilace betonu sanačními maltami na cementové bázi ručně stěn, tloušťky přes 10 do 20 mm</t>
  </si>
  <si>
    <t>1148479805</t>
  </si>
  <si>
    <t>985312111</t>
  </si>
  <si>
    <t>Stěrka k vyrovnání ploch reprofilovaného betonu stěn, tloušťky do 2 mm</t>
  </si>
  <si>
    <t>822568036</t>
  </si>
  <si>
    <t>985324221</t>
  </si>
  <si>
    <t>Ochranný nátěr betonu akrylátový dvojnásobný se stěrkou S4 (OS-C)</t>
  </si>
  <si>
    <t>1451320367</t>
  </si>
  <si>
    <t>985421112</t>
  </si>
  <si>
    <t>Injektáž trhlin v cihelném, kamenném nebo smíšeném zdivu nízkotlaká do 0,6 MP, včetně provedení vrtů aktivovanou cementovou maltou šířka trhlin do 2 mm tloušťka zdiva přes 300 do 450 mm</t>
  </si>
  <si>
    <t>-489490547</t>
  </si>
  <si>
    <t>R91345</t>
  </si>
  <si>
    <t>Nivelační značky kovové</t>
  </si>
  <si>
    <t>-1400115592</t>
  </si>
  <si>
    <t>997</t>
  </si>
  <si>
    <t>Doprava suti a vybouraných hmot</t>
  </si>
  <si>
    <t>997013861</t>
  </si>
  <si>
    <t>Poplatek za uložení stavebního odpadu na recyklační skládce (skládkovné) z prostého betonu zatříděného do Katalogu odpadů pod kódem 17 01 01</t>
  </si>
  <si>
    <t>1321475364</t>
  </si>
  <si>
    <t>997013871</t>
  </si>
  <si>
    <t>Poplatek za uložení stavebního odpadu na recyklační skládce (skládkovné) směsného stavebního a demoličního zatříděného do Katalogu odpadů pod kódem 17 09 04</t>
  </si>
  <si>
    <t>1990129880</t>
  </si>
  <si>
    <t>997013873</t>
  </si>
  <si>
    <t>Poplatek za uložení stavebního odpadu na recyklační skládce (skládkovné) zeminy a kamení zatříděného do Katalogu odpadů pod kódem 17 05 04</t>
  </si>
  <si>
    <t>962982345</t>
  </si>
  <si>
    <t>997211511</t>
  </si>
  <si>
    <t>Vodorovná doprava suti nebo vybouraných hmot suti se složením a hrubým urovnáním, na vzdálenost do 1 km</t>
  </si>
  <si>
    <t>-187692976</t>
  </si>
  <si>
    <t>997211519</t>
  </si>
  <si>
    <t>Vodorovná doprava suti nebo vybouraných hmot suti se složením a hrubým urovnáním, na vzdálenost Příplatek k ceně za každý další započatý 1 km přes 1 km</t>
  </si>
  <si>
    <t>-2115530467</t>
  </si>
  <si>
    <t>998</t>
  </si>
  <si>
    <t>Přesun hmot</t>
  </si>
  <si>
    <t>998212111</t>
  </si>
  <si>
    <t>Přesun hmot pro mosty zděné, betonové monolitické, spřažené ocelobetonové nebo kovové vodorovná dopravní vzdálenost do 100 m výška mostu do 20 m</t>
  </si>
  <si>
    <t>-363935095</t>
  </si>
  <si>
    <t>PSV</t>
  </si>
  <si>
    <t>Práce a dodávky PSV</t>
  </si>
  <si>
    <t>711</t>
  </si>
  <si>
    <t>Izolace proti vodě, vlhkosti a plynům</t>
  </si>
  <si>
    <t>711132111</t>
  </si>
  <si>
    <t>Provedení izolace proti zemní vlhkosti pásy na sucho samolepícího asfaltového pásu na ploše svislé S</t>
  </si>
  <si>
    <t>2002402584</t>
  </si>
  <si>
    <t>711141559</t>
  </si>
  <si>
    <t>Provedení izolace proti zemní vlhkosti pásy přitavením NAIP na ploše vodorovné V</t>
  </si>
  <si>
    <t>593865553</t>
  </si>
  <si>
    <t>62853004</t>
  </si>
  <si>
    <t>pás asfaltový natavitelný modifikovaný SBS s vložkou ze skleněné tkaniny a spalitelnou PE fólií nebo jemnozrnným minerálním posypem na horním povrchu tl 4,0mm</t>
  </si>
  <si>
    <t>-1847996809</t>
  </si>
  <si>
    <t>711491177</t>
  </si>
  <si>
    <t>Provedení doplňků izolace proti vodě textilií připevnění izolace nerezovou lištou</t>
  </si>
  <si>
    <t>1477123439</t>
  </si>
  <si>
    <t>28323018</t>
  </si>
  <si>
    <t>lišta ukončovací pro drenážní fólie profilované tl 20mm</t>
  </si>
  <si>
    <t>-621359434</t>
  </si>
  <si>
    <t>28323070</t>
  </si>
  <si>
    <t>hřeb drážkový s plastovou podložkou pro uchycení profilované fólie 50mm</t>
  </si>
  <si>
    <t>-2095434219</t>
  </si>
  <si>
    <t>59051450</t>
  </si>
  <si>
    <t>podložka distanční pod zakládací lištu 2mm</t>
  </si>
  <si>
    <t>-828774064</t>
  </si>
  <si>
    <t>28323131</t>
  </si>
  <si>
    <t>páska oboustranně lepící butylkaučuková</t>
  </si>
  <si>
    <t>1850298002</t>
  </si>
  <si>
    <t>58</t>
  </si>
  <si>
    <t>998711101</t>
  </si>
  <si>
    <t>Přesun hmot pro izolace proti vodě, vlhkosti a plynům stanovený z hmotnosti přesunovaného materiálu vodorovná dopravní vzdálenost do 50 m základní v objektech výšky do 6 m</t>
  </si>
  <si>
    <t>-1696454745</t>
  </si>
  <si>
    <t>59</t>
  </si>
  <si>
    <t>998711199</t>
  </si>
  <si>
    <t>Přesun hmot pro izolace proti vodě, vlhkosti a plynům stanovený z hmotnosti přesunovaného materiálu vodorovná dopravní vzdálenost do 50 m Příplatek k cenám za zvětšený přesun přes vymezenou vodorovnou dopravní vzdálenost za každých dalších započatých 1000</t>
  </si>
  <si>
    <t>632986686</t>
  </si>
  <si>
    <t>Přesun hmot pro izolace proti vodě, vlhkosti a plynům stanovený z hmotnosti přesunovaného materiálu vodorovná dopravní vzdálenost do 50 m Příplatek k cenám za zvětšený přesun přes vymezenou vodorovnou dopravní vzdálenost za každých dalších započatých 1000 m</t>
  </si>
  <si>
    <t>SO 01-20-03.1 - Železniční most v km 196,614 - Železniční svršek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</si>
  <si>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</si>
  <si>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</si>
  <si>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1628639321</t>
  </si>
  <si>
    <t>5905023030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</si>
  <si>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</t>
  </si>
  <si>
    <t>-463253397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</si>
  <si>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</si>
  <si>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5955101030</t>
  </si>
  <si>
    <t>Kamenivo drcené drť frakce 8/16</t>
  </si>
  <si>
    <t>873384349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</si>
  <si>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</si>
  <si>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</t>
  </si>
  <si>
    <t>20962694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</si>
  <si>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</si>
  <si>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</si>
  <si>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</t>
  </si>
  <si>
    <t>-188299274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</si>
  <si>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</si>
  <si>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-1972973531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</si>
  <si>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</t>
  </si>
  <si>
    <t>107186081</t>
  </si>
  <si>
    <t>5958128010</t>
  </si>
  <si>
    <t>Komplety ŽS 4 (šroub RS 1, matice M 24, podložka Fe6, svěrka ŽS4)</t>
  </si>
  <si>
    <t>-125064660</t>
  </si>
  <si>
    <t>5958158005</t>
  </si>
  <si>
    <t>Podložka pryžová pod patu kolejnice S49  183/126/6</t>
  </si>
  <si>
    <t>1443783907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</si>
  <si>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</si>
  <si>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</t>
  </si>
  <si>
    <t>84013785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</si>
  <si>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</si>
  <si>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1840591996</t>
  </si>
  <si>
    <t>5908050010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</si>
  <si>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</t>
  </si>
  <si>
    <t>úl.pl.</t>
  </si>
  <si>
    <t>69991819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</si>
  <si>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</si>
  <si>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5909032010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</si>
  <si>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</t>
  </si>
  <si>
    <t>653789503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</si>
  <si>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</si>
  <si>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5910021220</t>
  </si>
  <si>
    <t xml:space="preserve"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</t>
  </si>
  <si>
    <t>894016557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</si>
  <si>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</si>
  <si>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5910040015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</si>
  <si>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</t>
  </si>
  <si>
    <t>91371861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</si>
  <si>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</si>
  <si>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</si>
  <si>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</t>
  </si>
  <si>
    <t>-897774307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</si>
  <si>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</si>
  <si>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</si>
  <si>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</t>
  </si>
  <si>
    <t>262144</t>
  </si>
  <si>
    <t>-639902004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</si>
  <si>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</si>
  <si>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</si>
  <si>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</t>
  </si>
  <si>
    <t>-59798881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</si>
  <si>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</si>
  <si>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9903200400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</si>
  <si>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</t>
  </si>
  <si>
    <t>610942484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</si>
  <si>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</si>
  <si>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</si>
  <si>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1530927136</t>
  </si>
  <si>
    <t>SO 01-20-03.2 - Železniční most v km 196,614</t>
  </si>
  <si>
    <t xml:space="preserve">    997 - Přesun sutě</t>
  </si>
  <si>
    <t xml:space="preserve">    N00 - Úprava kabelů SŽDC</t>
  </si>
  <si>
    <t>-2034913557</t>
  </si>
  <si>
    <t>407416969</t>
  </si>
  <si>
    <t>307332649</t>
  </si>
  <si>
    <t>2042122515</t>
  </si>
  <si>
    <t>171201231</t>
  </si>
  <si>
    <t>1505434142</t>
  </si>
  <si>
    <t>-116174335</t>
  </si>
  <si>
    <t>-378281887</t>
  </si>
  <si>
    <t>-840437510</t>
  </si>
  <si>
    <t>648910377</t>
  </si>
  <si>
    <t>1090329231</t>
  </si>
  <si>
    <t>801667917</t>
  </si>
  <si>
    <t>-211725607</t>
  </si>
  <si>
    <t>-901538180</t>
  </si>
  <si>
    <t>-153355837</t>
  </si>
  <si>
    <t>-665638739</t>
  </si>
  <si>
    <t>274311127</t>
  </si>
  <si>
    <t>Základové konstrukce z betonu prostého pasy, prahy, věnce a ostruhy ve výkopu nebo na hlavách pilot C 25/30</t>
  </si>
  <si>
    <t>-1319954889</t>
  </si>
  <si>
    <t>275311191</t>
  </si>
  <si>
    <t>Základové konstrukce z betonu prostého Příplatek k cenám za betonáž malého rozsahu do 25 m3</t>
  </si>
  <si>
    <t>-241115135</t>
  </si>
  <si>
    <t>736603360</t>
  </si>
  <si>
    <t>1472162565</t>
  </si>
  <si>
    <t>1854938512</t>
  </si>
  <si>
    <t>-1361734583</t>
  </si>
  <si>
    <t>938961933</t>
  </si>
  <si>
    <t>-1439719081</t>
  </si>
  <si>
    <t>-463918453</t>
  </si>
  <si>
    <t>1056501243</t>
  </si>
  <si>
    <t>-654892553</t>
  </si>
  <si>
    <t>1836778465</t>
  </si>
  <si>
    <t>-1497604741</t>
  </si>
  <si>
    <t>-1557125649</t>
  </si>
  <si>
    <t>-1378847737</t>
  </si>
  <si>
    <t>1552846644</t>
  </si>
  <si>
    <t>628613233</t>
  </si>
  <si>
    <t>Protikorozní ochrana ocelových mostních konstrukcí včetně otryskání povrchu základní a podkladní epoxidový a vrchní polyuretanový nátěr s metalizací III. třídy</t>
  </si>
  <si>
    <t>-503105013</t>
  </si>
  <si>
    <t>628613611</t>
  </si>
  <si>
    <t>Žárové zinkování ponorem dílů ocelových konstrukcí mostů hmotnosti dílců do 100 kg</t>
  </si>
  <si>
    <t>-165961160</t>
  </si>
  <si>
    <t>911121111</t>
  </si>
  <si>
    <t>Montáž zábradlí ocelového přichyceného vruty do betonového podkladu</t>
  </si>
  <si>
    <t>1773140035</t>
  </si>
  <si>
    <t>911121211</t>
  </si>
  <si>
    <t>Oprava ocelového zábradlí svařovaného nebo šroubovaného výroba</t>
  </si>
  <si>
    <t>-1062332283</t>
  </si>
  <si>
    <t>13010430</t>
  </si>
  <si>
    <t>úhelník ocelový rovnostranný jakost S235JR (11 375) 70x70x7mm</t>
  </si>
  <si>
    <t>-1507531866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</si>
  <si>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</si>
  <si>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</si>
  <si>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1986359681</t>
  </si>
  <si>
    <t>59227016</t>
  </si>
  <si>
    <t>žlabovka příkopová betonová s lomenými stěnami 300x650x245mm</t>
  </si>
  <si>
    <t>-251287904</t>
  </si>
  <si>
    <t>2121523950</t>
  </si>
  <si>
    <t>1088077225</t>
  </si>
  <si>
    <t>962051111</t>
  </si>
  <si>
    <t>Bourání mostních konstrukcí zdiva a pilířů ze železového betonu</t>
  </si>
  <si>
    <t>818966786</t>
  </si>
  <si>
    <t>-673128713</t>
  </si>
  <si>
    <t>-1896388826</t>
  </si>
  <si>
    <t>985442114</t>
  </si>
  <si>
    <t>Přídavná šroubovitá nerezová výztuž pro sanaci trhlin ve vrtu včetně vyvrtání příklepovými vrtáky a zalití kotevní maltou 1 kotva průměru 10 mm</t>
  </si>
  <si>
    <t>-1954841987</t>
  </si>
  <si>
    <t>-1685505581</t>
  </si>
  <si>
    <t>Přesun sutě</t>
  </si>
  <si>
    <t>997013862</t>
  </si>
  <si>
    <t>Poplatek za uložení stavebního odpadu na recyklační skládce (skládkovné) z armovaného betonu zatříděného do Katalogu odpadů pod kódem 17 01 01</t>
  </si>
  <si>
    <t>-2108576435</t>
  </si>
  <si>
    <t>-1308407683</t>
  </si>
  <si>
    <t>-415308441</t>
  </si>
  <si>
    <t>759954032</t>
  </si>
  <si>
    <t>-1045162210</t>
  </si>
  <si>
    <t>-1706285591</t>
  </si>
  <si>
    <t>6283315901R</t>
  </si>
  <si>
    <t>Pásy modifikované asfaltované těžké s integrovanou ochranou schválené pro použití na mostech SŽDC</t>
  </si>
  <si>
    <t>45136094</t>
  </si>
  <si>
    <t>129087241</t>
  </si>
  <si>
    <t>1536000981</t>
  </si>
  <si>
    <t>-221708896</t>
  </si>
  <si>
    <t>-471191720</t>
  </si>
  <si>
    <t>1412915365</t>
  </si>
  <si>
    <t>1029140792</t>
  </si>
  <si>
    <t>-963818575</t>
  </si>
  <si>
    <t>N00</t>
  </si>
  <si>
    <t>Úprava kabelů SŽDC</t>
  </si>
  <si>
    <t>60</t>
  </si>
  <si>
    <t>OST3</t>
  </si>
  <si>
    <t>Úprava kabelů ve správě ČD Telematika a SSZT včetně jejich uložení do nového kabelového žlabu</t>
  </si>
  <si>
    <t>kpl</t>
  </si>
  <si>
    <t>1604137928</t>
  </si>
  <si>
    <t>Úprava kabelů ve správě ČD Telematika včetně jejich uložení do nového kabelového žlabu</t>
  </si>
  <si>
    <t>SO 01-20-04.1 - Železniční most v km 197,328 - Železniční svršek</t>
  </si>
  <si>
    <t>-210441082</t>
  </si>
  <si>
    <t>-694866752</t>
  </si>
  <si>
    <t>1726796607</t>
  </si>
  <si>
    <t>940697003</t>
  </si>
  <si>
    <t>-1378619839</t>
  </si>
  <si>
    <t>-523509231</t>
  </si>
  <si>
    <t>-251018901</t>
  </si>
  <si>
    <t>503487935</t>
  </si>
  <si>
    <t>-1925303281</t>
  </si>
  <si>
    <t>-2041952421</t>
  </si>
  <si>
    <t>-130161861</t>
  </si>
  <si>
    <t>-545846836</t>
  </si>
  <si>
    <t>67068352</t>
  </si>
  <si>
    <t>-1142295026</t>
  </si>
  <si>
    <t>-1082654941</t>
  </si>
  <si>
    <t>2000671697</t>
  </si>
  <si>
    <t>628501701</t>
  </si>
  <si>
    <t>1221177460</t>
  </si>
  <si>
    <t>-1187687831</t>
  </si>
  <si>
    <t>1267118681</t>
  </si>
  <si>
    <t>SO 01-20-04.2 - Železniční most v km 197,328</t>
  </si>
  <si>
    <t>-40558373</t>
  </si>
  <si>
    <t>-1091166721</t>
  </si>
  <si>
    <t>398124316</t>
  </si>
  <si>
    <t>-1636958299</t>
  </si>
  <si>
    <t>955368784</t>
  </si>
  <si>
    <t>1855644939</t>
  </si>
  <si>
    <t>-1653636221</t>
  </si>
  <si>
    <t>1410735720</t>
  </si>
  <si>
    <t>-886623082</t>
  </si>
  <si>
    <t>-999777657</t>
  </si>
  <si>
    <t>319192186</t>
  </si>
  <si>
    <t>2021098214</t>
  </si>
  <si>
    <t>-2051801853</t>
  </si>
  <si>
    <t>1090445365</t>
  </si>
  <si>
    <t>1858641636</t>
  </si>
  <si>
    <t>327121111</t>
  </si>
  <si>
    <t>Montáž prefabrikovaných dílců opěrných nebo obkladních zdí z betonu železového včetně spojovací vrstvy z cementové malty, hmotnosti jednotlivě do 5 t</t>
  </si>
  <si>
    <t>-909257622</t>
  </si>
  <si>
    <t>R5938351</t>
  </si>
  <si>
    <t>římsové přechodové zídky</t>
  </si>
  <si>
    <t>-1751289795</t>
  </si>
  <si>
    <t>-600910564</t>
  </si>
  <si>
    <t>711820063</t>
  </si>
  <si>
    <t>759370322</t>
  </si>
  <si>
    <t>762569500</t>
  </si>
  <si>
    <t>451315114</t>
  </si>
  <si>
    <t>Podkladní a výplňové vrstvy z betonu prostého tloušťky do 100 mm, z betonu C 12/15</t>
  </si>
  <si>
    <t>370357333</t>
  </si>
  <si>
    <t>-695397251</t>
  </si>
  <si>
    <t>56705968</t>
  </si>
  <si>
    <t>458311131</t>
  </si>
  <si>
    <t>Výplňové klíny a filtrační vrstvy za opěrou z betonu hutněného po vrstvách filtračního drenážního</t>
  </si>
  <si>
    <t>485854097</t>
  </si>
  <si>
    <t>-708974349</t>
  </si>
  <si>
    <t>1550817561</t>
  </si>
  <si>
    <t>-688508253</t>
  </si>
  <si>
    <t>2046863561</t>
  </si>
  <si>
    <t>-1136376350</t>
  </si>
  <si>
    <t>-773173966</t>
  </si>
  <si>
    <t>847223924</t>
  </si>
  <si>
    <t>794546984</t>
  </si>
  <si>
    <t>-35765719</t>
  </si>
  <si>
    <t>985121122</t>
  </si>
  <si>
    <t>Tryskání degradovaného betonu stěn, rubu kleneb a podlah vodou pod tlakem přes 300 do 1 250 barů</t>
  </si>
  <si>
    <t>1866881671</t>
  </si>
  <si>
    <t>985121222</t>
  </si>
  <si>
    <t>Tryskání degradovaného betonu líce kleneb a podhledů vodou pod tlakem přes 300 do 1 250 barů</t>
  </si>
  <si>
    <t>-1676478809</t>
  </si>
  <si>
    <t>1313159297</t>
  </si>
  <si>
    <t>1222996663</t>
  </si>
  <si>
    <t>-103781973</t>
  </si>
  <si>
    <t>169981231</t>
  </si>
  <si>
    <t>985311212</t>
  </si>
  <si>
    <t>Reprofilace betonu sanačními maltami na cementové bázi ručně líce kleneb a podhledů, tloušťky přes 10 do 20 mm</t>
  </si>
  <si>
    <t>454314457</t>
  </si>
  <si>
    <t>-1471220975</t>
  </si>
  <si>
    <t>1186908465</t>
  </si>
  <si>
    <t>2049835163</t>
  </si>
  <si>
    <t>-1223676487</t>
  </si>
  <si>
    <t>-1216127679</t>
  </si>
  <si>
    <t>-1306316251</t>
  </si>
  <si>
    <t>2083198841</t>
  </si>
  <si>
    <t>464867336</t>
  </si>
  <si>
    <t>634079423</t>
  </si>
  <si>
    <t>-1267755399</t>
  </si>
  <si>
    <t>1371175414</t>
  </si>
  <si>
    <t>-319449558</t>
  </si>
  <si>
    <t>1582005887</t>
  </si>
  <si>
    <t>846146611</t>
  </si>
  <si>
    <t>1231505917</t>
  </si>
  <si>
    <t>-593441554</t>
  </si>
  <si>
    <t>194311852</t>
  </si>
  <si>
    <t>1778150486</t>
  </si>
  <si>
    <t>SO 01-21-05.2 - Železniční propustek v km 191,305</t>
  </si>
  <si>
    <t xml:space="preserve">      4 - Vodorovné konstrukce</t>
  </si>
  <si>
    <t>711 - Izolace proti vodě, vlhkosti a plynům</t>
  </si>
  <si>
    <t>-1374363908</t>
  </si>
  <si>
    <t>2046383138</t>
  </si>
  <si>
    <t>-1791814149</t>
  </si>
  <si>
    <t>1485944175</t>
  </si>
  <si>
    <t>-1282413689</t>
  </si>
  <si>
    <t>-1561496208</t>
  </si>
  <si>
    <t>-1875700929</t>
  </si>
  <si>
    <t>-825488552</t>
  </si>
  <si>
    <t>2062982136</t>
  </si>
  <si>
    <t>-134089039</t>
  </si>
  <si>
    <t>1153409617</t>
  </si>
  <si>
    <t>1023101222</t>
  </si>
  <si>
    <t>402842942</t>
  </si>
  <si>
    <t>363449571</t>
  </si>
  <si>
    <t>1721927971</t>
  </si>
  <si>
    <t>294662630</t>
  </si>
  <si>
    <t>742327568</t>
  </si>
  <si>
    <t>-1230784628</t>
  </si>
  <si>
    <t>451576121</t>
  </si>
  <si>
    <t>Podkladní a výplňová vrstva z kameniva tloušťky do 200 mm ze štěrkopísku</t>
  </si>
  <si>
    <t>-1321486831</t>
  </si>
  <si>
    <t>457451132</t>
  </si>
  <si>
    <t>Ochranná betonová vrstva na izolaci přesýpaných objektů tloušťky 60 mm s vyhlazením povrchu s výztuží ze sítí C 20/25</t>
  </si>
  <si>
    <t>1982780598</t>
  </si>
  <si>
    <t>-1184641552</t>
  </si>
  <si>
    <t>1673490161</t>
  </si>
  <si>
    <t>427881982</t>
  </si>
  <si>
    <t>962021112</t>
  </si>
  <si>
    <t>Bourání mostních konstrukcí zdiva a pilířů z kamene nebo cihel</t>
  </si>
  <si>
    <t>2035232868</t>
  </si>
  <si>
    <t>985131111</t>
  </si>
  <si>
    <t>Očištění ploch stěn, rubu kleneb a podlah tlakovou vodou</t>
  </si>
  <si>
    <t>-1550099131</t>
  </si>
  <si>
    <t>985223210</t>
  </si>
  <si>
    <t>Přezdívání zdiva do aktivované malty kamenného, objemu do 1 m3</t>
  </si>
  <si>
    <t>-1400193885</t>
  </si>
  <si>
    <t>1308078404</t>
  </si>
  <si>
    <t>985231113</t>
  </si>
  <si>
    <t>Spárování zdiva hloubky do 40 mm aktivovanou maltou délky spáry na 1 m2 upravované plochy přes 12 m</t>
  </si>
  <si>
    <t>1967923223</t>
  </si>
  <si>
    <t>249353460</t>
  </si>
  <si>
    <t>-997594733</t>
  </si>
  <si>
    <t>-546045752</t>
  </si>
  <si>
    <t>15871153</t>
  </si>
  <si>
    <t>998214111</t>
  </si>
  <si>
    <t>Přesun hmot pro mosty montované z dílců železobetonových nebo předpjatých vodorovná dopravní vzdálenost do 100 m výška mostu do 20 m</t>
  </si>
  <si>
    <t>923958554</t>
  </si>
  <si>
    <t>711113115</t>
  </si>
  <si>
    <t>Izolace proti zemní vlhkosti natěradly a tmely za studena na ploše vodorovné V těsnicí hmotou dvousložkovou na bázi polymery modifikované živice</t>
  </si>
  <si>
    <t>159451738</t>
  </si>
  <si>
    <t>2131558687</t>
  </si>
  <si>
    <t>1760522356</t>
  </si>
  <si>
    <t>SO 01-21-06 - Železniční propustek v km 191,797</t>
  </si>
  <si>
    <t>1615990496</t>
  </si>
  <si>
    <t>-1033517590</t>
  </si>
  <si>
    <t>-458568934</t>
  </si>
  <si>
    <t>-165182484</t>
  </si>
  <si>
    <t>1328878205</t>
  </si>
  <si>
    <t>-879471659</t>
  </si>
  <si>
    <t>966075141</t>
  </si>
  <si>
    <t>Odstranění různých konstrukcí na mostech kovového zábradlí vcelku</t>
  </si>
  <si>
    <t>-108489522</t>
  </si>
  <si>
    <t>-1178706958</t>
  </si>
  <si>
    <t>-863131764</t>
  </si>
  <si>
    <t>3161925</t>
  </si>
  <si>
    <t>-968284094</t>
  </si>
  <si>
    <t>985331112</t>
  </si>
  <si>
    <t>Dodatečné vlepování betonářské výztuže včetně vyvrtání a vyčištění otvoru cementovou aktivovanou maltou průměr výztuže 10 mm</t>
  </si>
  <si>
    <t>-1475823681</t>
  </si>
  <si>
    <t>13021012</t>
  </si>
  <si>
    <t>tyč ocelová kruhová žebírková DIN 488 jakost B500B (10 505) výztuž do betonu D 10mm</t>
  </si>
  <si>
    <t>1324237370</t>
  </si>
  <si>
    <t>1904519845</t>
  </si>
  <si>
    <t>1658274263</t>
  </si>
  <si>
    <t>-1340594362</t>
  </si>
  <si>
    <t>1284745098</t>
  </si>
  <si>
    <t>-1354061286</t>
  </si>
  <si>
    <t>SO 01-21-07 - Železniční propustek v km 191,972</t>
  </si>
  <si>
    <t>-676591750</t>
  </si>
  <si>
    <t>-2001589158</t>
  </si>
  <si>
    <t>622187414</t>
  </si>
  <si>
    <t>1273942216</t>
  </si>
  <si>
    <t>-780880199</t>
  </si>
  <si>
    <t>-642371823</t>
  </si>
  <si>
    <t>1046537428</t>
  </si>
  <si>
    <t>-511183735</t>
  </si>
  <si>
    <t>1035876404</t>
  </si>
  <si>
    <t>1076211006</t>
  </si>
  <si>
    <t>-1396708963</t>
  </si>
  <si>
    <t>-965337248</t>
  </si>
  <si>
    <t>-150198491</t>
  </si>
  <si>
    <t>513762003</t>
  </si>
  <si>
    <t>465513257</t>
  </si>
  <si>
    <t>Dlažba svahu u mostních opěr z upraveného lomového žulového kamene s vyspárováním maltou MC 25, šíře spáry 15 mm do betonového lože C 25/30 tloušťky 250 mm, plochy přes 10 m2</t>
  </si>
  <si>
    <t>-1857335503</t>
  </si>
  <si>
    <t>534181805</t>
  </si>
  <si>
    <t>909663090</t>
  </si>
  <si>
    <t>533168005</t>
  </si>
  <si>
    <t>-1962153935</t>
  </si>
  <si>
    <t>-1774521154</t>
  </si>
  <si>
    <t>73542225</t>
  </si>
  <si>
    <t>-1694566093</t>
  </si>
  <si>
    <t>-848725059</t>
  </si>
  <si>
    <t>-418011328</t>
  </si>
  <si>
    <t>-819329934</t>
  </si>
  <si>
    <t>-1439156063</t>
  </si>
  <si>
    <t>1728180917</t>
  </si>
  <si>
    <t>711113125</t>
  </si>
  <si>
    <t>Izolace proti zemní vlhkosti natěradly a tmely za studena na ploše svislé S těsnicí hmotou dvousložkovou na bázi polymery modifikované živice</t>
  </si>
  <si>
    <t>940592660</t>
  </si>
  <si>
    <t>1893568215</t>
  </si>
  <si>
    <t>1190027689</t>
  </si>
  <si>
    <t>SO 01-21-09 - Železn - Železniční propustek v km 193,509</t>
  </si>
  <si>
    <t>344452431</t>
  </si>
  <si>
    <t>483085602</t>
  </si>
  <si>
    <t>1253426183</t>
  </si>
  <si>
    <t>985132111</t>
  </si>
  <si>
    <t>Očištění ploch líce kleneb a podhledů tlakovou vodou</t>
  </si>
  <si>
    <t>-1164854767</t>
  </si>
  <si>
    <t>-758219398</t>
  </si>
  <si>
    <t>-2108148037</t>
  </si>
  <si>
    <t>214096488</t>
  </si>
  <si>
    <t>-1762119811</t>
  </si>
  <si>
    <t>-1006418963</t>
  </si>
  <si>
    <t>-1301614538</t>
  </si>
  <si>
    <t>465234513</t>
  </si>
  <si>
    <t>2130020075</t>
  </si>
  <si>
    <t>SO 01-21-10 - Železniční propustek v km 193,711</t>
  </si>
  <si>
    <t>1917559009</t>
  </si>
  <si>
    <t>1731746524</t>
  </si>
  <si>
    <t>224276824</t>
  </si>
  <si>
    <t>674625284</t>
  </si>
  <si>
    <t>475969019</t>
  </si>
  <si>
    <t>990042152</t>
  </si>
  <si>
    <t>-980916191</t>
  </si>
  <si>
    <t>455810064</t>
  </si>
  <si>
    <t>273321118</t>
  </si>
  <si>
    <t>Základové konstrukce z betonu železového desky ve výkopu nebo na hlavách pilot C 30/37</t>
  </si>
  <si>
    <t>981626029</t>
  </si>
  <si>
    <t>273321191</t>
  </si>
  <si>
    <t>Základové konstrukce z betonu železového Příplatek k cenám za betonáž malého rozsahu do 25 m3</t>
  </si>
  <si>
    <t>1579177713</t>
  </si>
  <si>
    <t>273354111</t>
  </si>
  <si>
    <t>Bednění základových konstrukcí desek zřízení</t>
  </si>
  <si>
    <t>2061424806</t>
  </si>
  <si>
    <t>273354211</t>
  </si>
  <si>
    <t>Bednění základových konstrukcí desek odstranění bednění</t>
  </si>
  <si>
    <t>-1204218774</t>
  </si>
  <si>
    <t>273361116</t>
  </si>
  <si>
    <t>Výztuž základových konstrukcí desek z betonářské oceli 10 505 (R) nebo BSt 500</t>
  </si>
  <si>
    <t>-539510049</t>
  </si>
  <si>
    <t>273361412</t>
  </si>
  <si>
    <t>Výztuž základových konstrukcí desek ze svařovaných sítí, hmotnosti přes 3,5 do 6 kg/m2</t>
  </si>
  <si>
    <t>-424471501</t>
  </si>
  <si>
    <t>274311128</t>
  </si>
  <si>
    <t>Základové konstrukce z betonu prostého pasy, prahy, věnce a ostruhy ve výkopu nebo na hlavách pilot C 30/37</t>
  </si>
  <si>
    <t>-1156942631</t>
  </si>
  <si>
    <t>274311191</t>
  </si>
  <si>
    <t>1380660129</t>
  </si>
  <si>
    <t>274354111</t>
  </si>
  <si>
    <t>Bednění základových konstrukcí pasů, prahů, věnců a ostruh zřízení</t>
  </si>
  <si>
    <t>677879528</t>
  </si>
  <si>
    <t>274354211</t>
  </si>
  <si>
    <t>Bednění základových konstrukcí pasů, prahů, věnců a ostruh odstranění bednění</t>
  </si>
  <si>
    <t>-82386163</t>
  </si>
  <si>
    <t>1585414177</t>
  </si>
  <si>
    <t>451315116</t>
  </si>
  <si>
    <t>Podkladní a výplňové vrstvy z betonu prostého tloušťky do 100 mm, z betonu C 20/25</t>
  </si>
  <si>
    <t>-1393880684</t>
  </si>
  <si>
    <t>-775601714</t>
  </si>
  <si>
    <t>927111137</t>
  </si>
  <si>
    <t>Železniční propustek železobetonové trouby DN 1250 mm</t>
  </si>
  <si>
    <t>686099990</t>
  </si>
  <si>
    <t>-47222211</t>
  </si>
  <si>
    <t>1178954306</t>
  </si>
  <si>
    <t>-1557163582</t>
  </si>
  <si>
    <t>1201979865</t>
  </si>
  <si>
    <t>1370743260</t>
  </si>
  <si>
    <t>-340123394</t>
  </si>
  <si>
    <t>-956612543</t>
  </si>
  <si>
    <t>711521131</t>
  </si>
  <si>
    <t>Provedení izolace potrubí, nádrží, stok a kanalizačních šachet natěradly a tmely za horka nátěrem asfaltovým</t>
  </si>
  <si>
    <t>-870571529</t>
  </si>
  <si>
    <t>24551012</t>
  </si>
  <si>
    <t>hmota nátěrová metakrylátová 2-složková penetrační na betonový a asfaltový podklad</t>
  </si>
  <si>
    <t>769726896</t>
  </si>
  <si>
    <t>11161332</t>
  </si>
  <si>
    <t>asfalt pro izolaci trub</t>
  </si>
  <si>
    <t>-1802054441</t>
  </si>
  <si>
    <t>-1374440237</t>
  </si>
  <si>
    <t>-746581460</t>
  </si>
  <si>
    <t>SO 01-21-11 - Železniční propustek v km 193.880</t>
  </si>
  <si>
    <t>950785777</t>
  </si>
  <si>
    <t>-468302325</t>
  </si>
  <si>
    <t>-811739133</t>
  </si>
  <si>
    <t>102974521</t>
  </si>
  <si>
    <t>1145189673</t>
  </si>
  <si>
    <t>-770530233</t>
  </si>
  <si>
    <t>-2130177936</t>
  </si>
  <si>
    <t>-1283141638</t>
  </si>
  <si>
    <t>-1525791654</t>
  </si>
  <si>
    <t>2071752212</t>
  </si>
  <si>
    <t>-1952930415</t>
  </si>
  <si>
    <t>-740319456</t>
  </si>
  <si>
    <t>1886066312</t>
  </si>
  <si>
    <t>1457101316</t>
  </si>
  <si>
    <t>-1408368124</t>
  </si>
  <si>
    <t>-928758294</t>
  </si>
  <si>
    <t>-380618819</t>
  </si>
  <si>
    <t>-2012281052</t>
  </si>
  <si>
    <t>1496786205</t>
  </si>
  <si>
    <t>1321389401</t>
  </si>
  <si>
    <t>-2112786641</t>
  </si>
  <si>
    <t>-1725594639</t>
  </si>
  <si>
    <t>1678929903</t>
  </si>
  <si>
    <t>-1084746833</t>
  </si>
  <si>
    <t>-1954777266</t>
  </si>
  <si>
    <t>-738972810</t>
  </si>
  <si>
    <t>SO 01-21-12 - Železniční propustek v km 194.793</t>
  </si>
  <si>
    <t>-1696786296</t>
  </si>
  <si>
    <t>-1608708312</t>
  </si>
  <si>
    <t>432877124</t>
  </si>
  <si>
    <t>1755872534</t>
  </si>
  <si>
    <t>1575685695</t>
  </si>
  <si>
    <t>2092093810</t>
  </si>
  <si>
    <t>-661139866</t>
  </si>
  <si>
    <t>2073036474</t>
  </si>
  <si>
    <t>182351023R</t>
  </si>
  <si>
    <t>-291541922</t>
  </si>
  <si>
    <t>-1386943716</t>
  </si>
  <si>
    <t>1081298672</t>
  </si>
  <si>
    <t>-972492808</t>
  </si>
  <si>
    <t>-589806607</t>
  </si>
  <si>
    <t>377495417</t>
  </si>
  <si>
    <t>-1481322920</t>
  </si>
  <si>
    <t>804643038</t>
  </si>
  <si>
    <t>-1170417739</t>
  </si>
  <si>
    <t>-501825453</t>
  </si>
  <si>
    <t>-867348560</t>
  </si>
  <si>
    <t>-2021427441</t>
  </si>
  <si>
    <t>-534193363</t>
  </si>
  <si>
    <t>-990596544</t>
  </si>
  <si>
    <t>-331818237</t>
  </si>
  <si>
    <t>-289053598</t>
  </si>
  <si>
    <t>995454340</t>
  </si>
  <si>
    <t>305254278</t>
  </si>
  <si>
    <t>1795033726</t>
  </si>
  <si>
    <t>1131606952</t>
  </si>
  <si>
    <t>465513157</t>
  </si>
  <si>
    <t>Dlažba svahu u mostních opěr z upraveného lomového žulového kamene s vyspárováním maltou MC 25, šíře spáry 15 mm do betonového lože C 25/30 tloušťky 200 mm, plochy přes 10 m2</t>
  </si>
  <si>
    <t>1896626923</t>
  </si>
  <si>
    <t>-1605714845</t>
  </si>
  <si>
    <t>1965695501</t>
  </si>
  <si>
    <t>-497065906</t>
  </si>
  <si>
    <t>1031036280</t>
  </si>
  <si>
    <t>-84719464</t>
  </si>
  <si>
    <t>-963671057</t>
  </si>
  <si>
    <t>985232111</t>
  </si>
  <si>
    <t>Hloubkové spárování zdiva hloubky přes 40 do 80 mm aktivovanou maltou délky spáry na 1 m2 upravované plochy do 6 m</t>
  </si>
  <si>
    <t>-1357763877</t>
  </si>
  <si>
    <t>985232191</t>
  </si>
  <si>
    <t>Hloubkové spárování zdiva hloubky přes 40 do 80 mm aktivovanou maltou Příplatek k cenám za práci ve stísněném prostoru</t>
  </si>
  <si>
    <t>-1407997818</t>
  </si>
  <si>
    <t>446972668</t>
  </si>
  <si>
    <t>-154513099</t>
  </si>
  <si>
    <t>1551365740</t>
  </si>
  <si>
    <t>445036990</t>
  </si>
  <si>
    <t>1564812988</t>
  </si>
  <si>
    <t>711131101</t>
  </si>
  <si>
    <t>Provedení izolace proti zemní vlhkosti pásy na sucho AIP nebo tkaniny na ploše vodorovné V</t>
  </si>
  <si>
    <t>833893040</t>
  </si>
  <si>
    <t>62811120</t>
  </si>
  <si>
    <t>asfaltový pás separační bez krycí vrstvy (impregnovaná vložka), typu A</t>
  </si>
  <si>
    <t>-1405286705</t>
  </si>
  <si>
    <t>-369740330</t>
  </si>
  <si>
    <t>691693505</t>
  </si>
  <si>
    <t>711311001</t>
  </si>
  <si>
    <t>Provedení izolace mostovek natěradly a tmely za studena nátěrem lakem asfaltovým penetračním</t>
  </si>
  <si>
    <t>930712528</t>
  </si>
  <si>
    <t>11163150</t>
  </si>
  <si>
    <t>lak penetrační asfaltový</t>
  </si>
  <si>
    <t>-936035925</t>
  </si>
  <si>
    <t>-2101399134</t>
  </si>
  <si>
    <t>-1755372429</t>
  </si>
  <si>
    <t>1080925405</t>
  </si>
  <si>
    <t>126484662</t>
  </si>
  <si>
    <t>-1830327577</t>
  </si>
  <si>
    <t>917719870</t>
  </si>
  <si>
    <t>711691172</t>
  </si>
  <si>
    <t>Provedení izolace podchodů a objektů v podzemí, tunelů a štol ostatní opěr nebo kleneb rubové z textilií vrstvy ochranné</t>
  </si>
  <si>
    <t>528127268</t>
  </si>
  <si>
    <t>69311180</t>
  </si>
  <si>
    <t>geotextilie PP s ÚV stabilizací 800g/m2</t>
  </si>
  <si>
    <t>-1765711829</t>
  </si>
  <si>
    <t>1621362666</t>
  </si>
  <si>
    <t>1642707089</t>
  </si>
  <si>
    <t>SO 01-21-13.2 - Železniční propustek v km 196,098</t>
  </si>
  <si>
    <t>-1931752454</t>
  </si>
  <si>
    <t>-1755265287</t>
  </si>
  <si>
    <t>952904122</t>
  </si>
  <si>
    <t>Čištění mostních objektů  - ruční odstranění nánosů z otvorů v přes 1,5 m</t>
  </si>
  <si>
    <t>-1746215366</t>
  </si>
  <si>
    <t>Čištění mostních objektů odstranění nánosů z otvorů ručně, světlé výšky otvoru přes 1,5 m</t>
  </si>
  <si>
    <t>862468416</t>
  </si>
  <si>
    <t>-1368449962</t>
  </si>
  <si>
    <t>119964348</t>
  </si>
  <si>
    <t>-1473435421</t>
  </si>
  <si>
    <t>-346444329</t>
  </si>
  <si>
    <t>-1149010049</t>
  </si>
  <si>
    <t>540588245</t>
  </si>
  <si>
    <t>-1696619613</t>
  </si>
  <si>
    <t>SO 01-21-14.2 - Železniční propustek km 197,220</t>
  </si>
  <si>
    <t>9 - Ostatní konstrukce a práce, bourání</t>
  </si>
  <si>
    <t>998 - Přesun hmot</t>
  </si>
  <si>
    <t>-1583280548</t>
  </si>
  <si>
    <t>-500230661</t>
  </si>
  <si>
    <t>985211111</t>
  </si>
  <si>
    <t>Vyklínování uvolněných kamenů zdiva úlomky kamene, popřípadě cihel délky spáry na 1 m2 upravované plochy do 6 m</t>
  </si>
  <si>
    <t>343149161</t>
  </si>
  <si>
    <t>520298813</t>
  </si>
  <si>
    <t>-1410809109</t>
  </si>
  <si>
    <t>249187584</t>
  </si>
  <si>
    <t>985223212</t>
  </si>
  <si>
    <t>Přezdívání zdiva do aktivované malty kamenného, objemu přes 3 m3</t>
  </si>
  <si>
    <t>942417545</t>
  </si>
  <si>
    <t>707662786</t>
  </si>
  <si>
    <t>997013631</t>
  </si>
  <si>
    <t>Poplatek za uložení stavebního odpadu na skládce (skládkovné) směsného stavebního a demoličního zatříděného do Katalogu odpadů pod kódem 17 09 04</t>
  </si>
  <si>
    <t>-101468590</t>
  </si>
  <si>
    <t>1930098718</t>
  </si>
  <si>
    <t>1286488281</t>
  </si>
  <si>
    <t>-1678236620</t>
  </si>
  <si>
    <t>122151103</t>
  </si>
  <si>
    <t>Odkopávky a prokopávky nezapažené strojně v hornině třídy těžitelnosti I skupiny 1 a 2 přes 50 do 100 m3</t>
  </si>
  <si>
    <t>316705703</t>
  </si>
  <si>
    <t>153812121</t>
  </si>
  <si>
    <t>Trn z betonářské oceli včetně zainjektování při průměru oceli od 20 do 26 mm, délky přes 0,4 do 3,0 m</t>
  </si>
  <si>
    <t>1080289359</t>
  </si>
  <si>
    <t>368539036</t>
  </si>
  <si>
    <t>-707670216</t>
  </si>
  <si>
    <t>-1069563694</t>
  </si>
  <si>
    <t>545128726</t>
  </si>
  <si>
    <t>-352918197</t>
  </si>
  <si>
    <t>-1147875604</t>
  </si>
  <si>
    <t>153211001</t>
  </si>
  <si>
    <t>Zřízení stříkaného betonu skalních a poloskalních ploch průměrné tloušťky do 50 mm</t>
  </si>
  <si>
    <t>-1268199872</t>
  </si>
  <si>
    <t>58932908</t>
  </si>
  <si>
    <t>beton C 20/25 X0,XC1-2 kamenivo frakce 0/8</t>
  </si>
  <si>
    <t>-1899136624</t>
  </si>
  <si>
    <t>153273113</t>
  </si>
  <si>
    <t>Výztuž stříkaného betonu ze svařovaných sítí skalních a poloskalních ploch jednovrstvých, průměru drátu přes 6 do 8 mm</t>
  </si>
  <si>
    <t>-1340926191</t>
  </si>
  <si>
    <t>221211113</t>
  </si>
  <si>
    <t>Vrty přenosnými vrtacími kladivy v hloubce 0 až 10 m průměru přes 13 do 56 mm, do úklonu 90° (úpadně až horizontálně ), v hornině tř. III</t>
  </si>
  <si>
    <t>-1732027488</t>
  </si>
  <si>
    <t>317221111</t>
  </si>
  <si>
    <t>Osazení kamenných římsových desek do maltového lože</t>
  </si>
  <si>
    <t>208690354</t>
  </si>
  <si>
    <t>571141920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</si>
</sst>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7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7"/>
      <c r="BE5" s="177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8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7"/>
      <c r="BE6" s="178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8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27</v>
      </c>
      <c r="AR8" s="17"/>
      <c r="BE8" s="178"/>
      <c r="BS8" s="14" t="s">
        <v>6</v>
      </c>
    </row>
    <row r="9" spans="1:74" s="1" customFormat="1" ht="14.45" customHeight="1">
      <c r="B9" s="17"/>
      <c r="AR9" s="17"/>
      <c r="BE9" s="178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78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178"/>
      <c r="BS11" s="14" t="s">
        <v>6</v>
      </c>
    </row>
    <row r="12" spans="1:74" s="1" customFormat="1" ht="6.95" customHeight="1">
      <c r="B12" s="17"/>
      <c r="AR12" s="17"/>
      <c r="BE12" s="178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178"/>
      <c r="BS13" s="14" t="s">
        <v>6</v>
      </c>
    </row>
    <row r="14" spans="1:74">
      <c r="B14" s="17"/>
      <c r="E14" s="183" t="s">
        <v>27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4" t="s">
        <v>25</v>
      </c>
      <c r="AN14" s="26" t="s">
        <v>27</v>
      </c>
      <c r="AR14" s="17"/>
      <c r="BE14" s="178"/>
      <c r="BS14" s="14" t="s">
        <v>6</v>
      </c>
    </row>
    <row r="15" spans="1:74" s="1" customFormat="1" ht="6.95" customHeight="1">
      <c r="B15" s="17"/>
      <c r="AR15" s="17"/>
      <c r="BE15" s="178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178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178"/>
      <c r="BS17" s="14" t="s">
        <v>29</v>
      </c>
    </row>
    <row r="18" spans="1:71" s="1" customFormat="1" ht="6.95" customHeight="1">
      <c r="B18" s="17"/>
      <c r="AR18" s="17"/>
      <c r="BE18" s="178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178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178"/>
      <c r="BS20" s="14" t="s">
        <v>29</v>
      </c>
    </row>
    <row r="21" spans="1:71" s="1" customFormat="1" ht="6.95" customHeight="1">
      <c r="B21" s="17"/>
      <c r="AR21" s="17"/>
      <c r="BE21" s="178"/>
    </row>
    <row r="22" spans="1:71" s="1" customFormat="1" ht="12" customHeight="1">
      <c r="B22" s="17"/>
      <c r="D22" s="24" t="s">
        <v>31</v>
      </c>
      <c r="AR22" s="17"/>
      <c r="BE22" s="178"/>
    </row>
    <row r="23" spans="1:71" s="1" customFormat="1" ht="16.5" customHeight="1">
      <c r="B23" s="17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7"/>
      <c r="BE23" s="178"/>
    </row>
    <row r="24" spans="1:71" s="1" customFormat="1" ht="6.95" customHeight="1">
      <c r="B24" s="17"/>
      <c r="AR24" s="17"/>
      <c r="BE24" s="17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8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P26" s="29"/>
      <c r="AQ26" s="29"/>
      <c r="AR26" s="30"/>
      <c r="BE26" s="17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8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8" t="s">
        <v>33</v>
      </c>
      <c r="M28" s="188"/>
      <c r="N28" s="188"/>
      <c r="O28" s="188"/>
      <c r="P28" s="188"/>
      <c r="Q28" s="29"/>
      <c r="R28" s="29"/>
      <c r="S28" s="29"/>
      <c r="T28" s="29"/>
      <c r="U28" s="29"/>
      <c r="V28" s="29"/>
      <c r="W28" s="188" t="s">
        <v>34</v>
      </c>
      <c r="X28" s="188"/>
      <c r="Y28" s="188"/>
      <c r="Z28" s="188"/>
      <c r="AA28" s="188"/>
      <c r="AB28" s="188"/>
      <c r="AC28" s="188"/>
      <c r="AD28" s="188"/>
      <c r="AE28" s="188"/>
      <c r="AF28" s="29"/>
      <c r="AG28" s="29"/>
      <c r="AH28" s="29"/>
      <c r="AI28" s="29"/>
      <c r="AJ28" s="29"/>
      <c r="AK28" s="188" t="s">
        <v>35</v>
      </c>
      <c r="AL28" s="188"/>
      <c r="AM28" s="188"/>
      <c r="AN28" s="188"/>
      <c r="AO28" s="188"/>
      <c r="AP28" s="29"/>
      <c r="AQ28" s="29"/>
      <c r="AR28" s="30"/>
      <c r="BE28" s="178"/>
    </row>
    <row r="29" spans="1:71" s="3" customFormat="1" ht="14.45" customHeight="1">
      <c r="B29" s="34"/>
      <c r="D29" s="24" t="s">
        <v>36</v>
      </c>
      <c r="F29" s="24" t="s">
        <v>37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79"/>
    </row>
    <row r="30" spans="1:71" s="3" customFormat="1" ht="14.45" customHeight="1">
      <c r="B30" s="34"/>
      <c r="F30" s="24" t="s">
        <v>38</v>
      </c>
      <c r="L30" s="191">
        <v>0.12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79"/>
    </row>
    <row r="31" spans="1:71" s="3" customFormat="1" ht="14.45" hidden="1" customHeight="1">
      <c r="B31" s="34"/>
      <c r="F31" s="24" t="s">
        <v>39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79"/>
    </row>
    <row r="32" spans="1:71" s="3" customFormat="1" ht="14.45" hidden="1" customHeight="1">
      <c r="B32" s="34"/>
      <c r="F32" s="24" t="s">
        <v>40</v>
      </c>
      <c r="L32" s="191">
        <v>0.12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79"/>
    </row>
    <row r="33" spans="1:57" s="3" customFormat="1" ht="14.45" hidden="1" customHeight="1">
      <c r="B33" s="34"/>
      <c r="F33" s="24" t="s">
        <v>41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7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8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95" t="s">
        <v>44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2">
        <f>SUM(AK26:AK33)</f>
        <v>0</v>
      </c>
      <c r="AL35" s="193"/>
      <c r="AM35" s="193"/>
      <c r="AN35" s="193"/>
      <c r="AO35" s="194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2025-1</v>
      </c>
      <c r="AR84" s="48"/>
    </row>
    <row r="85" spans="1:91" s="5" customFormat="1" ht="36.950000000000003" customHeight="1">
      <c r="B85" s="49"/>
      <c r="C85" s="50" t="s">
        <v>16</v>
      </c>
      <c r="L85" s="213" t="str">
        <f>K6</f>
        <v>Oprava trati v úseku Luka nad Jihlavou-Jihlava-III. a IV. etapa BM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6" t="str">
        <f>IF(AN8= "","",AN8)</f>
        <v>Vyplň údaj</v>
      </c>
      <c r="AN87" s="196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02" t="str">
        <f>IF(E17="","",E17)</f>
        <v xml:space="preserve"> </v>
      </c>
      <c r="AN89" s="203"/>
      <c r="AO89" s="203"/>
      <c r="AP89" s="203"/>
      <c r="AQ89" s="29"/>
      <c r="AR89" s="30"/>
      <c r="AS89" s="198" t="s">
        <v>52</v>
      </c>
      <c r="AT89" s="19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02" t="str">
        <f>IF(E20="","",E20)</f>
        <v xml:space="preserve"> </v>
      </c>
      <c r="AN90" s="203"/>
      <c r="AO90" s="203"/>
      <c r="AP90" s="203"/>
      <c r="AQ90" s="29"/>
      <c r="AR90" s="30"/>
      <c r="AS90" s="200"/>
      <c r="AT90" s="20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0"/>
      <c r="AT91" s="20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5" t="s">
        <v>53</v>
      </c>
      <c r="D92" s="205"/>
      <c r="E92" s="205"/>
      <c r="F92" s="205"/>
      <c r="G92" s="205"/>
      <c r="H92" s="57"/>
      <c r="I92" s="204" t="s">
        <v>54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55</v>
      </c>
      <c r="AH92" s="205"/>
      <c r="AI92" s="205"/>
      <c r="AJ92" s="205"/>
      <c r="AK92" s="205"/>
      <c r="AL92" s="205"/>
      <c r="AM92" s="205"/>
      <c r="AN92" s="204" t="s">
        <v>56</v>
      </c>
      <c r="AO92" s="205"/>
      <c r="AP92" s="206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0">
        <f>ROUND(SUM(AG95:AG119),2)</f>
        <v>0</v>
      </c>
      <c r="AH94" s="210"/>
      <c r="AI94" s="210"/>
      <c r="AJ94" s="210"/>
      <c r="AK94" s="210"/>
      <c r="AL94" s="210"/>
      <c r="AM94" s="210"/>
      <c r="AN94" s="211">
        <f t="shared" ref="AN94:AN119" si="0">SUM(AG94,AT94)</f>
        <v>0</v>
      </c>
      <c r="AO94" s="211"/>
      <c r="AP94" s="211"/>
      <c r="AQ94" s="69" t="s">
        <v>1</v>
      </c>
      <c r="AR94" s="65"/>
      <c r="AS94" s="70">
        <f>ROUND(SUM(AS95:AS119),2)</f>
        <v>0</v>
      </c>
      <c r="AT94" s="71">
        <f t="shared" ref="AT94:AT119" si="1">ROUND(SUM(AV94:AW94),2)</f>
        <v>0</v>
      </c>
      <c r="AU94" s="72">
        <f>ROUND(SUM(AU95:AU119),5)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ROUND(SUM(AZ95:AZ119),2)</f>
        <v>0</v>
      </c>
      <c r="BA94" s="71">
        <f>ROUND(SUM(BA95:BA119),2)</f>
        <v>0</v>
      </c>
      <c r="BB94" s="71">
        <f>ROUND(SUM(BB95:BB119),2)</f>
        <v>0</v>
      </c>
      <c r="BC94" s="71">
        <f>ROUND(SUM(BC95:BC119),2)</f>
        <v>0</v>
      </c>
      <c r="BD94" s="73">
        <f>ROUND(SUM(BD95:BD119),2)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75" customHeight="1">
      <c r="A95" s="76" t="s">
        <v>76</v>
      </c>
      <c r="B95" s="77"/>
      <c r="C95" s="78"/>
      <c r="D95" s="212" t="s">
        <v>77</v>
      </c>
      <c r="E95" s="212"/>
      <c r="F95" s="212"/>
      <c r="G95" s="212"/>
      <c r="H95" s="212"/>
      <c r="I95" s="79"/>
      <c r="J95" s="212" t="s">
        <v>78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08">
        <f>'PS 31-01-24 - Ochrana zab...'!J30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0" t="s">
        <v>79</v>
      </c>
      <c r="AR95" s="77"/>
      <c r="AS95" s="81">
        <v>0</v>
      </c>
      <c r="AT95" s="82">
        <f t="shared" si="1"/>
        <v>0</v>
      </c>
      <c r="AU95" s="83">
        <f>'PS 31-01-24 - Ochrana zab...'!P119</f>
        <v>0</v>
      </c>
      <c r="AV95" s="82">
        <f>'PS 31-01-24 - Ochrana zab...'!J33</f>
        <v>0</v>
      </c>
      <c r="AW95" s="82">
        <f>'PS 31-01-24 - Ochrana zab...'!J34</f>
        <v>0</v>
      </c>
      <c r="AX95" s="82">
        <f>'PS 31-01-24 - Ochrana zab...'!J35</f>
        <v>0</v>
      </c>
      <c r="AY95" s="82">
        <f>'PS 31-01-24 - Ochrana zab...'!J36</f>
        <v>0</v>
      </c>
      <c r="AZ95" s="82">
        <f>'PS 31-01-24 - Ochrana zab...'!F33</f>
        <v>0</v>
      </c>
      <c r="BA95" s="82">
        <f>'PS 31-01-24 - Ochrana zab...'!F34</f>
        <v>0</v>
      </c>
      <c r="BB95" s="82">
        <f>'PS 31-01-24 - Ochrana zab...'!F35</f>
        <v>0</v>
      </c>
      <c r="BC95" s="82">
        <f>'PS 31-01-24 - Ochrana zab...'!F36</f>
        <v>0</v>
      </c>
      <c r="BD95" s="84">
        <f>'PS 31-01-24 - Ochrana zab...'!F37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24.75" customHeight="1">
      <c r="A96" s="76" t="s">
        <v>76</v>
      </c>
      <c r="B96" s="77"/>
      <c r="C96" s="78"/>
      <c r="D96" s="212" t="s">
        <v>83</v>
      </c>
      <c r="E96" s="212"/>
      <c r="F96" s="212"/>
      <c r="G96" s="212"/>
      <c r="H96" s="212"/>
      <c r="I96" s="79"/>
      <c r="J96" s="212" t="s">
        <v>84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08">
        <f>'PS 31-02-54 - Přeložka in...'!J30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0" t="s">
        <v>79</v>
      </c>
      <c r="AR96" s="77"/>
      <c r="AS96" s="81">
        <v>0</v>
      </c>
      <c r="AT96" s="82">
        <f t="shared" si="1"/>
        <v>0</v>
      </c>
      <c r="AU96" s="83">
        <f>'PS 31-02-54 - Přeložka in...'!P119</f>
        <v>0</v>
      </c>
      <c r="AV96" s="82">
        <f>'PS 31-02-54 - Přeložka in...'!J33</f>
        <v>0</v>
      </c>
      <c r="AW96" s="82">
        <f>'PS 31-02-54 - Přeložka in...'!J34</f>
        <v>0</v>
      </c>
      <c r="AX96" s="82">
        <f>'PS 31-02-54 - Přeložka in...'!J35</f>
        <v>0</v>
      </c>
      <c r="AY96" s="82">
        <f>'PS 31-02-54 - Přeložka in...'!J36</f>
        <v>0</v>
      </c>
      <c r="AZ96" s="82">
        <f>'PS 31-02-54 - Přeložka in...'!F33</f>
        <v>0</v>
      </c>
      <c r="BA96" s="82">
        <f>'PS 31-02-54 - Přeložka in...'!F34</f>
        <v>0</v>
      </c>
      <c r="BB96" s="82">
        <f>'PS 31-02-54 - Přeložka in...'!F35</f>
        <v>0</v>
      </c>
      <c r="BC96" s="82">
        <f>'PS 31-02-54 - Přeložka in...'!F36</f>
        <v>0</v>
      </c>
      <c r="BD96" s="84">
        <f>'PS 31-02-54 - Přeložka in...'!F37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24.75" customHeight="1">
      <c r="A97" s="76" t="s">
        <v>76</v>
      </c>
      <c r="B97" s="77"/>
      <c r="C97" s="78"/>
      <c r="D97" s="212" t="s">
        <v>86</v>
      </c>
      <c r="E97" s="212"/>
      <c r="F97" s="212"/>
      <c r="G97" s="212"/>
      <c r="H97" s="212"/>
      <c r="I97" s="79"/>
      <c r="J97" s="212" t="s">
        <v>87</v>
      </c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08">
        <f>'SO 00-14-01.04 - Výstroj 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0" t="s">
        <v>79</v>
      </c>
      <c r="AR97" s="77"/>
      <c r="AS97" s="81">
        <v>0</v>
      </c>
      <c r="AT97" s="82">
        <f t="shared" si="1"/>
        <v>0</v>
      </c>
      <c r="AU97" s="83">
        <f>'SO 00-14-01.04 - Výstroj ...'!P120</f>
        <v>0</v>
      </c>
      <c r="AV97" s="82">
        <f>'SO 00-14-01.04 - Výstroj ...'!J33</f>
        <v>0</v>
      </c>
      <c r="AW97" s="82">
        <f>'SO 00-14-01.04 - Výstroj ...'!J34</f>
        <v>0</v>
      </c>
      <c r="AX97" s="82">
        <f>'SO 00-14-01.04 - Výstroj ...'!J35</f>
        <v>0</v>
      </c>
      <c r="AY97" s="82">
        <f>'SO 00-14-01.04 - Výstroj ...'!J36</f>
        <v>0</v>
      </c>
      <c r="AZ97" s="82">
        <f>'SO 00-14-01.04 - Výstroj ...'!F33</f>
        <v>0</v>
      </c>
      <c r="BA97" s="82">
        <f>'SO 00-14-01.04 - Výstroj ...'!F34</f>
        <v>0</v>
      </c>
      <c r="BB97" s="82">
        <f>'SO 00-14-01.04 - Výstroj ...'!F35</f>
        <v>0</v>
      </c>
      <c r="BC97" s="82">
        <f>'SO 00-14-01.04 - Výstroj ...'!F36</f>
        <v>0</v>
      </c>
      <c r="BD97" s="84">
        <f>'SO 00-14-01.04 - Výstroj ...'!F37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7" customFormat="1" ht="24.75" customHeight="1">
      <c r="A98" s="76" t="s">
        <v>76</v>
      </c>
      <c r="B98" s="77"/>
      <c r="C98" s="78"/>
      <c r="D98" s="212" t="s">
        <v>89</v>
      </c>
      <c r="E98" s="212"/>
      <c r="F98" s="212"/>
      <c r="G98" s="212"/>
      <c r="H98" s="212"/>
      <c r="I98" s="79"/>
      <c r="J98" s="212" t="s">
        <v>90</v>
      </c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08">
        <f>'SO 01-10-01.04 - Železnič...'!J30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0" t="s">
        <v>79</v>
      </c>
      <c r="AR98" s="77"/>
      <c r="AS98" s="81">
        <v>0</v>
      </c>
      <c r="AT98" s="82">
        <f t="shared" si="1"/>
        <v>0</v>
      </c>
      <c r="AU98" s="83">
        <f>'SO 01-10-01.04 - Železnič...'!P120</f>
        <v>0</v>
      </c>
      <c r="AV98" s="82">
        <f>'SO 01-10-01.04 - Železnič...'!J33</f>
        <v>0</v>
      </c>
      <c r="AW98" s="82">
        <f>'SO 01-10-01.04 - Železnič...'!J34</f>
        <v>0</v>
      </c>
      <c r="AX98" s="82">
        <f>'SO 01-10-01.04 - Železnič...'!J35</f>
        <v>0</v>
      </c>
      <c r="AY98" s="82">
        <f>'SO 01-10-01.04 - Železnič...'!J36</f>
        <v>0</v>
      </c>
      <c r="AZ98" s="82">
        <f>'SO 01-10-01.04 - Železnič...'!F33</f>
        <v>0</v>
      </c>
      <c r="BA98" s="82">
        <f>'SO 01-10-01.04 - Železnič...'!F34</f>
        <v>0</v>
      </c>
      <c r="BB98" s="82">
        <f>'SO 01-10-01.04 - Železnič...'!F35</f>
        <v>0</v>
      </c>
      <c r="BC98" s="82">
        <f>'SO 01-10-01.04 - Železnič...'!F36</f>
        <v>0</v>
      </c>
      <c r="BD98" s="84">
        <f>'SO 01-10-01.04 - Železnič...'!F37</f>
        <v>0</v>
      </c>
      <c r="BT98" s="85" t="s">
        <v>80</v>
      </c>
      <c r="BV98" s="85" t="s">
        <v>74</v>
      </c>
      <c r="BW98" s="85" t="s">
        <v>91</v>
      </c>
      <c r="BX98" s="85" t="s">
        <v>4</v>
      </c>
      <c r="CL98" s="85" t="s">
        <v>1</v>
      </c>
      <c r="CM98" s="85" t="s">
        <v>82</v>
      </c>
    </row>
    <row r="99" spans="1:91" s="7" customFormat="1" ht="24.75" customHeight="1">
      <c r="A99" s="76" t="s">
        <v>76</v>
      </c>
      <c r="B99" s="77"/>
      <c r="C99" s="78"/>
      <c r="D99" s="212" t="s">
        <v>92</v>
      </c>
      <c r="E99" s="212"/>
      <c r="F99" s="212"/>
      <c r="G99" s="212"/>
      <c r="H99" s="212"/>
      <c r="I99" s="79"/>
      <c r="J99" s="212" t="s">
        <v>93</v>
      </c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08">
        <f>'SO 01-11-01.04 - Železnič...'!J30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0" t="s">
        <v>79</v>
      </c>
      <c r="AR99" s="77"/>
      <c r="AS99" s="81">
        <v>0</v>
      </c>
      <c r="AT99" s="82">
        <f t="shared" si="1"/>
        <v>0</v>
      </c>
      <c r="AU99" s="83">
        <f>'SO 01-11-01.04 - Železnič...'!P122</f>
        <v>0</v>
      </c>
      <c r="AV99" s="82">
        <f>'SO 01-11-01.04 - Železnič...'!J33</f>
        <v>0</v>
      </c>
      <c r="AW99" s="82">
        <f>'SO 01-11-01.04 - Železnič...'!J34</f>
        <v>0</v>
      </c>
      <c r="AX99" s="82">
        <f>'SO 01-11-01.04 - Železnič...'!J35</f>
        <v>0</v>
      </c>
      <c r="AY99" s="82">
        <f>'SO 01-11-01.04 - Železnič...'!J36</f>
        <v>0</v>
      </c>
      <c r="AZ99" s="82">
        <f>'SO 01-11-01.04 - Železnič...'!F33</f>
        <v>0</v>
      </c>
      <c r="BA99" s="82">
        <f>'SO 01-11-01.04 - Železnič...'!F34</f>
        <v>0</v>
      </c>
      <c r="BB99" s="82">
        <f>'SO 01-11-01.04 - Železnič...'!F35</f>
        <v>0</v>
      </c>
      <c r="BC99" s="82">
        <f>'SO 01-11-01.04 - Železnič...'!F36</f>
        <v>0</v>
      </c>
      <c r="BD99" s="84">
        <f>'SO 01-11-01.04 - Železnič...'!F37</f>
        <v>0</v>
      </c>
      <c r="BT99" s="85" t="s">
        <v>80</v>
      </c>
      <c r="BV99" s="85" t="s">
        <v>74</v>
      </c>
      <c r="BW99" s="85" t="s">
        <v>94</v>
      </c>
      <c r="BX99" s="85" t="s">
        <v>4</v>
      </c>
      <c r="CL99" s="85" t="s">
        <v>1</v>
      </c>
      <c r="CM99" s="85" t="s">
        <v>82</v>
      </c>
    </row>
    <row r="100" spans="1:91" s="7" customFormat="1" ht="24.75" customHeight="1">
      <c r="A100" s="76" t="s">
        <v>76</v>
      </c>
      <c r="B100" s="77"/>
      <c r="C100" s="78"/>
      <c r="D100" s="212" t="s">
        <v>95</v>
      </c>
      <c r="E100" s="212"/>
      <c r="F100" s="212"/>
      <c r="G100" s="212"/>
      <c r="H100" s="212"/>
      <c r="I100" s="79"/>
      <c r="J100" s="212" t="s">
        <v>96</v>
      </c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08">
        <f>'PS 41-01-23 - Ochrana zab...'!J30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0" t="s">
        <v>79</v>
      </c>
      <c r="AR100" s="77"/>
      <c r="AS100" s="81">
        <v>0</v>
      </c>
      <c r="AT100" s="82">
        <f t="shared" si="1"/>
        <v>0</v>
      </c>
      <c r="AU100" s="83">
        <f>'PS 41-01-23 - Ochrana zab...'!P119</f>
        <v>0</v>
      </c>
      <c r="AV100" s="82">
        <f>'PS 41-01-23 - Ochrana zab...'!J33</f>
        <v>0</v>
      </c>
      <c r="AW100" s="82">
        <f>'PS 41-01-23 - Ochrana zab...'!J34</f>
        <v>0</v>
      </c>
      <c r="AX100" s="82">
        <f>'PS 41-01-23 - Ochrana zab...'!J35</f>
        <v>0</v>
      </c>
      <c r="AY100" s="82">
        <f>'PS 41-01-23 - Ochrana zab...'!J36</f>
        <v>0</v>
      </c>
      <c r="AZ100" s="82">
        <f>'PS 41-01-23 - Ochrana zab...'!F33</f>
        <v>0</v>
      </c>
      <c r="BA100" s="82">
        <f>'PS 41-01-23 - Ochrana zab...'!F34</f>
        <v>0</v>
      </c>
      <c r="BB100" s="82">
        <f>'PS 41-01-23 - Ochrana zab...'!F35</f>
        <v>0</v>
      </c>
      <c r="BC100" s="82">
        <f>'PS 41-01-23 - Ochrana zab...'!F36</f>
        <v>0</v>
      </c>
      <c r="BD100" s="84">
        <f>'PS 41-01-23 - Ochrana zab...'!F37</f>
        <v>0</v>
      </c>
      <c r="BT100" s="85" t="s">
        <v>80</v>
      </c>
      <c r="BV100" s="85" t="s">
        <v>74</v>
      </c>
      <c r="BW100" s="85" t="s">
        <v>97</v>
      </c>
      <c r="BX100" s="85" t="s">
        <v>4</v>
      </c>
      <c r="CL100" s="85" t="s">
        <v>1</v>
      </c>
      <c r="CM100" s="85" t="s">
        <v>82</v>
      </c>
    </row>
    <row r="101" spans="1:91" s="7" customFormat="1" ht="24.75" customHeight="1">
      <c r="A101" s="76" t="s">
        <v>76</v>
      </c>
      <c r="B101" s="77"/>
      <c r="C101" s="78"/>
      <c r="D101" s="212" t="s">
        <v>98</v>
      </c>
      <c r="E101" s="212"/>
      <c r="F101" s="212"/>
      <c r="G101" s="212"/>
      <c r="H101" s="212"/>
      <c r="I101" s="79"/>
      <c r="J101" s="212" t="s">
        <v>99</v>
      </c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08">
        <f>'PS 41-02-53 - Přeložky in...'!J30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0" t="s">
        <v>79</v>
      </c>
      <c r="AR101" s="77"/>
      <c r="AS101" s="81">
        <v>0</v>
      </c>
      <c r="AT101" s="82">
        <f t="shared" si="1"/>
        <v>0</v>
      </c>
      <c r="AU101" s="83">
        <f>'PS 41-02-53 - Přeložky in...'!P119</f>
        <v>0</v>
      </c>
      <c r="AV101" s="82">
        <f>'PS 41-02-53 - Přeložky in...'!J33</f>
        <v>0</v>
      </c>
      <c r="AW101" s="82">
        <f>'PS 41-02-53 - Přeložky in...'!J34</f>
        <v>0</v>
      </c>
      <c r="AX101" s="82">
        <f>'PS 41-02-53 - Přeložky in...'!J35</f>
        <v>0</v>
      </c>
      <c r="AY101" s="82">
        <f>'PS 41-02-53 - Přeložky in...'!J36</f>
        <v>0</v>
      </c>
      <c r="AZ101" s="82">
        <f>'PS 41-02-53 - Přeložky in...'!F33</f>
        <v>0</v>
      </c>
      <c r="BA101" s="82">
        <f>'PS 41-02-53 - Přeložky in...'!F34</f>
        <v>0</v>
      </c>
      <c r="BB101" s="82">
        <f>'PS 41-02-53 - Přeložky in...'!F35</f>
        <v>0</v>
      </c>
      <c r="BC101" s="82">
        <f>'PS 41-02-53 - Přeložky in...'!F36</f>
        <v>0</v>
      </c>
      <c r="BD101" s="84">
        <f>'PS 41-02-53 - Přeložky in...'!F37</f>
        <v>0</v>
      </c>
      <c r="BT101" s="85" t="s">
        <v>80</v>
      </c>
      <c r="BV101" s="85" t="s">
        <v>74</v>
      </c>
      <c r="BW101" s="85" t="s">
        <v>100</v>
      </c>
      <c r="BX101" s="85" t="s">
        <v>4</v>
      </c>
      <c r="CL101" s="85" t="s">
        <v>1</v>
      </c>
      <c r="CM101" s="85" t="s">
        <v>82</v>
      </c>
    </row>
    <row r="102" spans="1:91" s="7" customFormat="1" ht="24.75" customHeight="1">
      <c r="A102" s="76" t="s">
        <v>76</v>
      </c>
      <c r="B102" s="77"/>
      <c r="C102" s="78"/>
      <c r="D102" s="212" t="s">
        <v>101</v>
      </c>
      <c r="E102" s="212"/>
      <c r="F102" s="212"/>
      <c r="G102" s="212"/>
      <c r="H102" s="212"/>
      <c r="I102" s="79"/>
      <c r="J102" s="212" t="s">
        <v>102</v>
      </c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08">
        <f>'SO 00-14-01.03 - Výstroj ...'!J30</f>
        <v>0</v>
      </c>
      <c r="AH102" s="209"/>
      <c r="AI102" s="209"/>
      <c r="AJ102" s="209"/>
      <c r="AK102" s="209"/>
      <c r="AL102" s="209"/>
      <c r="AM102" s="209"/>
      <c r="AN102" s="208">
        <f t="shared" si="0"/>
        <v>0</v>
      </c>
      <c r="AO102" s="209"/>
      <c r="AP102" s="209"/>
      <c r="AQ102" s="80" t="s">
        <v>79</v>
      </c>
      <c r="AR102" s="77"/>
      <c r="AS102" s="81">
        <v>0</v>
      </c>
      <c r="AT102" s="82">
        <f t="shared" si="1"/>
        <v>0</v>
      </c>
      <c r="AU102" s="83">
        <f>'SO 00-14-01.03 - Výstroj ...'!P120</f>
        <v>0</v>
      </c>
      <c r="AV102" s="82">
        <f>'SO 00-14-01.03 - Výstroj ...'!J33</f>
        <v>0</v>
      </c>
      <c r="AW102" s="82">
        <f>'SO 00-14-01.03 - Výstroj ...'!J34</f>
        <v>0</v>
      </c>
      <c r="AX102" s="82">
        <f>'SO 00-14-01.03 - Výstroj ...'!J35</f>
        <v>0</v>
      </c>
      <c r="AY102" s="82">
        <f>'SO 00-14-01.03 - Výstroj ...'!J36</f>
        <v>0</v>
      </c>
      <c r="AZ102" s="82">
        <f>'SO 00-14-01.03 - Výstroj ...'!F33</f>
        <v>0</v>
      </c>
      <c r="BA102" s="82">
        <f>'SO 00-14-01.03 - Výstroj ...'!F34</f>
        <v>0</v>
      </c>
      <c r="BB102" s="82">
        <f>'SO 00-14-01.03 - Výstroj ...'!F35</f>
        <v>0</v>
      </c>
      <c r="BC102" s="82">
        <f>'SO 00-14-01.03 - Výstroj ...'!F36</f>
        <v>0</v>
      </c>
      <c r="BD102" s="84">
        <f>'SO 00-14-01.03 - Výstroj ...'!F37</f>
        <v>0</v>
      </c>
      <c r="BT102" s="85" t="s">
        <v>80</v>
      </c>
      <c r="BV102" s="85" t="s">
        <v>74</v>
      </c>
      <c r="BW102" s="85" t="s">
        <v>103</v>
      </c>
      <c r="BX102" s="85" t="s">
        <v>4</v>
      </c>
      <c r="CL102" s="85" t="s">
        <v>1</v>
      </c>
      <c r="CM102" s="85" t="s">
        <v>82</v>
      </c>
    </row>
    <row r="103" spans="1:91" s="7" customFormat="1" ht="24.75" customHeight="1">
      <c r="A103" s="76" t="s">
        <v>76</v>
      </c>
      <c r="B103" s="77"/>
      <c r="C103" s="78"/>
      <c r="D103" s="212" t="s">
        <v>104</v>
      </c>
      <c r="E103" s="212"/>
      <c r="F103" s="212"/>
      <c r="G103" s="212"/>
      <c r="H103" s="212"/>
      <c r="I103" s="79"/>
      <c r="J103" s="212" t="s">
        <v>105</v>
      </c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08">
        <f>'SO 01-10-01.03 - Železnič...'!J30</f>
        <v>0</v>
      </c>
      <c r="AH103" s="209"/>
      <c r="AI103" s="209"/>
      <c r="AJ103" s="209"/>
      <c r="AK103" s="209"/>
      <c r="AL103" s="209"/>
      <c r="AM103" s="209"/>
      <c r="AN103" s="208">
        <f t="shared" si="0"/>
        <v>0</v>
      </c>
      <c r="AO103" s="209"/>
      <c r="AP103" s="209"/>
      <c r="AQ103" s="80" t="s">
        <v>79</v>
      </c>
      <c r="AR103" s="77"/>
      <c r="AS103" s="81">
        <v>0</v>
      </c>
      <c r="AT103" s="82">
        <f t="shared" si="1"/>
        <v>0</v>
      </c>
      <c r="AU103" s="83">
        <f>'SO 01-10-01.03 - Železnič...'!P120</f>
        <v>0</v>
      </c>
      <c r="AV103" s="82">
        <f>'SO 01-10-01.03 - Železnič...'!J33</f>
        <v>0</v>
      </c>
      <c r="AW103" s="82">
        <f>'SO 01-10-01.03 - Železnič...'!J34</f>
        <v>0</v>
      </c>
      <c r="AX103" s="82">
        <f>'SO 01-10-01.03 - Železnič...'!J35</f>
        <v>0</v>
      </c>
      <c r="AY103" s="82">
        <f>'SO 01-10-01.03 - Železnič...'!J36</f>
        <v>0</v>
      </c>
      <c r="AZ103" s="82">
        <f>'SO 01-10-01.03 - Železnič...'!F33</f>
        <v>0</v>
      </c>
      <c r="BA103" s="82">
        <f>'SO 01-10-01.03 - Železnič...'!F34</f>
        <v>0</v>
      </c>
      <c r="BB103" s="82">
        <f>'SO 01-10-01.03 - Železnič...'!F35</f>
        <v>0</v>
      </c>
      <c r="BC103" s="82">
        <f>'SO 01-10-01.03 - Železnič...'!F36</f>
        <v>0</v>
      </c>
      <c r="BD103" s="84">
        <f>'SO 01-10-01.03 - Železnič...'!F37</f>
        <v>0</v>
      </c>
      <c r="BT103" s="85" t="s">
        <v>80</v>
      </c>
      <c r="BV103" s="85" t="s">
        <v>74</v>
      </c>
      <c r="BW103" s="85" t="s">
        <v>106</v>
      </c>
      <c r="BX103" s="85" t="s">
        <v>4</v>
      </c>
      <c r="CL103" s="85" t="s">
        <v>1</v>
      </c>
      <c r="CM103" s="85" t="s">
        <v>82</v>
      </c>
    </row>
    <row r="104" spans="1:91" s="7" customFormat="1" ht="24.75" customHeight="1">
      <c r="A104" s="76" t="s">
        <v>76</v>
      </c>
      <c r="B104" s="77"/>
      <c r="C104" s="78"/>
      <c r="D104" s="212" t="s">
        <v>107</v>
      </c>
      <c r="E104" s="212"/>
      <c r="F104" s="212"/>
      <c r="G104" s="212"/>
      <c r="H104" s="212"/>
      <c r="I104" s="79"/>
      <c r="J104" s="212" t="s">
        <v>108</v>
      </c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08">
        <f>'SO 01-11-01.03 - Železnič...'!J30</f>
        <v>0</v>
      </c>
      <c r="AH104" s="209"/>
      <c r="AI104" s="209"/>
      <c r="AJ104" s="209"/>
      <c r="AK104" s="209"/>
      <c r="AL104" s="209"/>
      <c r="AM104" s="209"/>
      <c r="AN104" s="208">
        <f t="shared" si="0"/>
        <v>0</v>
      </c>
      <c r="AO104" s="209"/>
      <c r="AP104" s="209"/>
      <c r="AQ104" s="80" t="s">
        <v>79</v>
      </c>
      <c r="AR104" s="77"/>
      <c r="AS104" s="81">
        <v>0</v>
      </c>
      <c r="AT104" s="82">
        <f t="shared" si="1"/>
        <v>0</v>
      </c>
      <c r="AU104" s="83">
        <f>'SO 01-11-01.03 - Železnič...'!P120</f>
        <v>0</v>
      </c>
      <c r="AV104" s="82">
        <f>'SO 01-11-01.03 - Železnič...'!J33</f>
        <v>0</v>
      </c>
      <c r="AW104" s="82">
        <f>'SO 01-11-01.03 - Železnič...'!J34</f>
        <v>0</v>
      </c>
      <c r="AX104" s="82">
        <f>'SO 01-11-01.03 - Železnič...'!J35</f>
        <v>0</v>
      </c>
      <c r="AY104" s="82">
        <f>'SO 01-11-01.03 - Železnič...'!J36</f>
        <v>0</v>
      </c>
      <c r="AZ104" s="82">
        <f>'SO 01-11-01.03 - Železnič...'!F33</f>
        <v>0</v>
      </c>
      <c r="BA104" s="82">
        <f>'SO 01-11-01.03 - Železnič...'!F34</f>
        <v>0</v>
      </c>
      <c r="BB104" s="82">
        <f>'SO 01-11-01.03 - Železnič...'!F35</f>
        <v>0</v>
      </c>
      <c r="BC104" s="82">
        <f>'SO 01-11-01.03 - Železnič...'!F36</f>
        <v>0</v>
      </c>
      <c r="BD104" s="84">
        <f>'SO 01-11-01.03 - Železnič...'!F37</f>
        <v>0</v>
      </c>
      <c r="BT104" s="85" t="s">
        <v>80</v>
      </c>
      <c r="BV104" s="85" t="s">
        <v>74</v>
      </c>
      <c r="BW104" s="85" t="s">
        <v>109</v>
      </c>
      <c r="BX104" s="85" t="s">
        <v>4</v>
      </c>
      <c r="CL104" s="85" t="s">
        <v>1</v>
      </c>
      <c r="CM104" s="85" t="s">
        <v>82</v>
      </c>
    </row>
    <row r="105" spans="1:91" s="7" customFormat="1" ht="24.75" customHeight="1">
      <c r="A105" s="76" t="s">
        <v>76</v>
      </c>
      <c r="B105" s="77"/>
      <c r="C105" s="78"/>
      <c r="D105" s="212" t="s">
        <v>110</v>
      </c>
      <c r="E105" s="212"/>
      <c r="F105" s="212"/>
      <c r="G105" s="212"/>
      <c r="H105" s="212"/>
      <c r="I105" s="79"/>
      <c r="J105" s="212" t="s">
        <v>111</v>
      </c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08">
        <f>'SO 98-98 - Všeobecný objekt'!J30</f>
        <v>0</v>
      </c>
      <c r="AH105" s="209"/>
      <c r="AI105" s="209"/>
      <c r="AJ105" s="209"/>
      <c r="AK105" s="209"/>
      <c r="AL105" s="209"/>
      <c r="AM105" s="209"/>
      <c r="AN105" s="208">
        <f t="shared" si="0"/>
        <v>0</v>
      </c>
      <c r="AO105" s="209"/>
      <c r="AP105" s="209"/>
      <c r="AQ105" s="80" t="s">
        <v>79</v>
      </c>
      <c r="AR105" s="77"/>
      <c r="AS105" s="81">
        <v>0</v>
      </c>
      <c r="AT105" s="82">
        <f t="shared" si="1"/>
        <v>0</v>
      </c>
      <c r="AU105" s="83">
        <f>'SO 98-98 - Všeobecný objekt'!P118</f>
        <v>0</v>
      </c>
      <c r="AV105" s="82">
        <f>'SO 98-98 - Všeobecný objekt'!J33</f>
        <v>0</v>
      </c>
      <c r="AW105" s="82">
        <f>'SO 98-98 - Všeobecný objekt'!J34</f>
        <v>0</v>
      </c>
      <c r="AX105" s="82">
        <f>'SO 98-98 - Všeobecný objekt'!J35</f>
        <v>0</v>
      </c>
      <c r="AY105" s="82">
        <f>'SO 98-98 - Všeobecný objekt'!J36</f>
        <v>0</v>
      </c>
      <c r="AZ105" s="82">
        <f>'SO 98-98 - Všeobecný objekt'!F33</f>
        <v>0</v>
      </c>
      <c r="BA105" s="82">
        <f>'SO 98-98 - Všeobecný objekt'!F34</f>
        <v>0</v>
      </c>
      <c r="BB105" s="82">
        <f>'SO 98-98 - Všeobecný objekt'!F35</f>
        <v>0</v>
      </c>
      <c r="BC105" s="82">
        <f>'SO 98-98 - Všeobecný objekt'!F36</f>
        <v>0</v>
      </c>
      <c r="BD105" s="84">
        <f>'SO 98-98 - Všeobecný objekt'!F37</f>
        <v>0</v>
      </c>
      <c r="BT105" s="85" t="s">
        <v>80</v>
      </c>
      <c r="BV105" s="85" t="s">
        <v>74</v>
      </c>
      <c r="BW105" s="85" t="s">
        <v>112</v>
      </c>
      <c r="BX105" s="85" t="s">
        <v>4</v>
      </c>
      <c r="CL105" s="85" t="s">
        <v>1</v>
      </c>
      <c r="CM105" s="85" t="s">
        <v>82</v>
      </c>
    </row>
    <row r="106" spans="1:91" s="7" customFormat="1" ht="24.75" customHeight="1">
      <c r="A106" s="76" t="s">
        <v>76</v>
      </c>
      <c r="B106" s="77"/>
      <c r="C106" s="78"/>
      <c r="D106" s="212" t="s">
        <v>113</v>
      </c>
      <c r="E106" s="212"/>
      <c r="F106" s="212"/>
      <c r="G106" s="212"/>
      <c r="H106" s="212"/>
      <c r="I106" s="79"/>
      <c r="J106" s="212" t="s">
        <v>114</v>
      </c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08">
        <f>'SO 01-20-02.2 - Železničn...'!J30</f>
        <v>0</v>
      </c>
      <c r="AH106" s="209"/>
      <c r="AI106" s="209"/>
      <c r="AJ106" s="209"/>
      <c r="AK106" s="209"/>
      <c r="AL106" s="209"/>
      <c r="AM106" s="209"/>
      <c r="AN106" s="208">
        <f t="shared" si="0"/>
        <v>0</v>
      </c>
      <c r="AO106" s="209"/>
      <c r="AP106" s="209"/>
      <c r="AQ106" s="80" t="s">
        <v>79</v>
      </c>
      <c r="AR106" s="77"/>
      <c r="AS106" s="81">
        <v>0</v>
      </c>
      <c r="AT106" s="82">
        <f t="shared" si="1"/>
        <v>0</v>
      </c>
      <c r="AU106" s="83">
        <f>'SO 01-20-02.2 - Železničn...'!P127</f>
        <v>0</v>
      </c>
      <c r="AV106" s="82">
        <f>'SO 01-20-02.2 - Železničn...'!J33</f>
        <v>0</v>
      </c>
      <c r="AW106" s="82">
        <f>'SO 01-20-02.2 - Železničn...'!J34</f>
        <v>0</v>
      </c>
      <c r="AX106" s="82">
        <f>'SO 01-20-02.2 - Železničn...'!J35</f>
        <v>0</v>
      </c>
      <c r="AY106" s="82">
        <f>'SO 01-20-02.2 - Železničn...'!J36</f>
        <v>0</v>
      </c>
      <c r="AZ106" s="82">
        <f>'SO 01-20-02.2 - Železničn...'!F33</f>
        <v>0</v>
      </c>
      <c r="BA106" s="82">
        <f>'SO 01-20-02.2 - Železničn...'!F34</f>
        <v>0</v>
      </c>
      <c r="BB106" s="82">
        <f>'SO 01-20-02.2 - Železničn...'!F35</f>
        <v>0</v>
      </c>
      <c r="BC106" s="82">
        <f>'SO 01-20-02.2 - Železničn...'!F36</f>
        <v>0</v>
      </c>
      <c r="BD106" s="84">
        <f>'SO 01-20-02.2 - Železničn...'!F37</f>
        <v>0</v>
      </c>
      <c r="BT106" s="85" t="s">
        <v>80</v>
      </c>
      <c r="BV106" s="85" t="s">
        <v>74</v>
      </c>
      <c r="BW106" s="85" t="s">
        <v>115</v>
      </c>
      <c r="BX106" s="85" t="s">
        <v>4</v>
      </c>
      <c r="CL106" s="85" t="s">
        <v>1</v>
      </c>
      <c r="CM106" s="85" t="s">
        <v>82</v>
      </c>
    </row>
    <row r="107" spans="1:91" s="7" customFormat="1" ht="24.75" customHeight="1">
      <c r="A107" s="76" t="s">
        <v>76</v>
      </c>
      <c r="B107" s="77"/>
      <c r="C107" s="78"/>
      <c r="D107" s="212" t="s">
        <v>116</v>
      </c>
      <c r="E107" s="212"/>
      <c r="F107" s="212"/>
      <c r="G107" s="212"/>
      <c r="H107" s="212"/>
      <c r="I107" s="79"/>
      <c r="J107" s="212" t="s">
        <v>117</v>
      </c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08">
        <f>'SO 01-20-03.1 - Železničn...'!J30</f>
        <v>0</v>
      </c>
      <c r="AH107" s="209"/>
      <c r="AI107" s="209"/>
      <c r="AJ107" s="209"/>
      <c r="AK107" s="209"/>
      <c r="AL107" s="209"/>
      <c r="AM107" s="209"/>
      <c r="AN107" s="208">
        <f t="shared" si="0"/>
        <v>0</v>
      </c>
      <c r="AO107" s="209"/>
      <c r="AP107" s="209"/>
      <c r="AQ107" s="80" t="s">
        <v>79</v>
      </c>
      <c r="AR107" s="77"/>
      <c r="AS107" s="81">
        <v>0</v>
      </c>
      <c r="AT107" s="82">
        <f t="shared" si="1"/>
        <v>0</v>
      </c>
      <c r="AU107" s="83">
        <f>'SO 01-20-03.1 - Železničn...'!P119</f>
        <v>0</v>
      </c>
      <c r="AV107" s="82">
        <f>'SO 01-20-03.1 - Železničn...'!J33</f>
        <v>0</v>
      </c>
      <c r="AW107" s="82">
        <f>'SO 01-20-03.1 - Železničn...'!J34</f>
        <v>0</v>
      </c>
      <c r="AX107" s="82">
        <f>'SO 01-20-03.1 - Železničn...'!J35</f>
        <v>0</v>
      </c>
      <c r="AY107" s="82">
        <f>'SO 01-20-03.1 - Železničn...'!J36</f>
        <v>0</v>
      </c>
      <c r="AZ107" s="82">
        <f>'SO 01-20-03.1 - Železničn...'!F33</f>
        <v>0</v>
      </c>
      <c r="BA107" s="82">
        <f>'SO 01-20-03.1 - Železničn...'!F34</f>
        <v>0</v>
      </c>
      <c r="BB107" s="82">
        <f>'SO 01-20-03.1 - Železničn...'!F35</f>
        <v>0</v>
      </c>
      <c r="BC107" s="82">
        <f>'SO 01-20-03.1 - Železničn...'!F36</f>
        <v>0</v>
      </c>
      <c r="BD107" s="84">
        <f>'SO 01-20-03.1 - Železničn...'!F37</f>
        <v>0</v>
      </c>
      <c r="BT107" s="85" t="s">
        <v>80</v>
      </c>
      <c r="BV107" s="85" t="s">
        <v>74</v>
      </c>
      <c r="BW107" s="85" t="s">
        <v>118</v>
      </c>
      <c r="BX107" s="85" t="s">
        <v>4</v>
      </c>
      <c r="CL107" s="85" t="s">
        <v>1</v>
      </c>
      <c r="CM107" s="85" t="s">
        <v>82</v>
      </c>
    </row>
    <row r="108" spans="1:91" s="7" customFormat="1" ht="24.75" customHeight="1">
      <c r="A108" s="76" t="s">
        <v>76</v>
      </c>
      <c r="B108" s="77"/>
      <c r="C108" s="78"/>
      <c r="D108" s="212" t="s">
        <v>119</v>
      </c>
      <c r="E108" s="212"/>
      <c r="F108" s="212"/>
      <c r="G108" s="212"/>
      <c r="H108" s="212"/>
      <c r="I108" s="79"/>
      <c r="J108" s="212" t="s">
        <v>120</v>
      </c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08">
        <f>'SO 01-20-03.2 - Železničn...'!J30</f>
        <v>0</v>
      </c>
      <c r="AH108" s="209"/>
      <c r="AI108" s="209"/>
      <c r="AJ108" s="209"/>
      <c r="AK108" s="209"/>
      <c r="AL108" s="209"/>
      <c r="AM108" s="209"/>
      <c r="AN108" s="208">
        <f t="shared" si="0"/>
        <v>0</v>
      </c>
      <c r="AO108" s="209"/>
      <c r="AP108" s="209"/>
      <c r="AQ108" s="80" t="s">
        <v>79</v>
      </c>
      <c r="AR108" s="77"/>
      <c r="AS108" s="81">
        <v>0</v>
      </c>
      <c r="AT108" s="82">
        <f t="shared" si="1"/>
        <v>0</v>
      </c>
      <c r="AU108" s="83">
        <f>'SO 01-20-03.2 - Železničn...'!P129</f>
        <v>0</v>
      </c>
      <c r="AV108" s="82">
        <f>'SO 01-20-03.2 - Železničn...'!J33</f>
        <v>0</v>
      </c>
      <c r="AW108" s="82">
        <f>'SO 01-20-03.2 - Železničn...'!J34</f>
        <v>0</v>
      </c>
      <c r="AX108" s="82">
        <f>'SO 01-20-03.2 - Železničn...'!J35</f>
        <v>0</v>
      </c>
      <c r="AY108" s="82">
        <f>'SO 01-20-03.2 - Železničn...'!J36</f>
        <v>0</v>
      </c>
      <c r="AZ108" s="82">
        <f>'SO 01-20-03.2 - Železničn...'!F33</f>
        <v>0</v>
      </c>
      <c r="BA108" s="82">
        <f>'SO 01-20-03.2 - Železničn...'!F34</f>
        <v>0</v>
      </c>
      <c r="BB108" s="82">
        <f>'SO 01-20-03.2 - Železničn...'!F35</f>
        <v>0</v>
      </c>
      <c r="BC108" s="82">
        <f>'SO 01-20-03.2 - Železničn...'!F36</f>
        <v>0</v>
      </c>
      <c r="BD108" s="84">
        <f>'SO 01-20-03.2 - Železničn...'!F37</f>
        <v>0</v>
      </c>
      <c r="BT108" s="85" t="s">
        <v>80</v>
      </c>
      <c r="BV108" s="85" t="s">
        <v>74</v>
      </c>
      <c r="BW108" s="85" t="s">
        <v>121</v>
      </c>
      <c r="BX108" s="85" t="s">
        <v>4</v>
      </c>
      <c r="CL108" s="85" t="s">
        <v>1</v>
      </c>
      <c r="CM108" s="85" t="s">
        <v>82</v>
      </c>
    </row>
    <row r="109" spans="1:91" s="7" customFormat="1" ht="24.75" customHeight="1">
      <c r="A109" s="76" t="s">
        <v>76</v>
      </c>
      <c r="B109" s="77"/>
      <c r="C109" s="78"/>
      <c r="D109" s="212" t="s">
        <v>122</v>
      </c>
      <c r="E109" s="212"/>
      <c r="F109" s="212"/>
      <c r="G109" s="212"/>
      <c r="H109" s="212"/>
      <c r="I109" s="79"/>
      <c r="J109" s="212" t="s">
        <v>123</v>
      </c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08">
        <f>'SO 01-20-04.1 - Železničn...'!J30</f>
        <v>0</v>
      </c>
      <c r="AH109" s="209"/>
      <c r="AI109" s="209"/>
      <c r="AJ109" s="209"/>
      <c r="AK109" s="209"/>
      <c r="AL109" s="209"/>
      <c r="AM109" s="209"/>
      <c r="AN109" s="208">
        <f t="shared" si="0"/>
        <v>0</v>
      </c>
      <c r="AO109" s="209"/>
      <c r="AP109" s="209"/>
      <c r="AQ109" s="80" t="s">
        <v>79</v>
      </c>
      <c r="AR109" s="77"/>
      <c r="AS109" s="81">
        <v>0</v>
      </c>
      <c r="AT109" s="82">
        <f t="shared" si="1"/>
        <v>0</v>
      </c>
      <c r="AU109" s="83">
        <f>'SO 01-20-04.1 - Železničn...'!P119</f>
        <v>0</v>
      </c>
      <c r="AV109" s="82">
        <f>'SO 01-20-04.1 - Železničn...'!J33</f>
        <v>0</v>
      </c>
      <c r="AW109" s="82">
        <f>'SO 01-20-04.1 - Železničn...'!J34</f>
        <v>0</v>
      </c>
      <c r="AX109" s="82">
        <f>'SO 01-20-04.1 - Železničn...'!J35</f>
        <v>0</v>
      </c>
      <c r="AY109" s="82">
        <f>'SO 01-20-04.1 - Železničn...'!J36</f>
        <v>0</v>
      </c>
      <c r="AZ109" s="82">
        <f>'SO 01-20-04.1 - Železničn...'!F33</f>
        <v>0</v>
      </c>
      <c r="BA109" s="82">
        <f>'SO 01-20-04.1 - Železničn...'!F34</f>
        <v>0</v>
      </c>
      <c r="BB109" s="82">
        <f>'SO 01-20-04.1 - Železničn...'!F35</f>
        <v>0</v>
      </c>
      <c r="BC109" s="82">
        <f>'SO 01-20-04.1 - Železničn...'!F36</f>
        <v>0</v>
      </c>
      <c r="BD109" s="84">
        <f>'SO 01-20-04.1 - Železničn...'!F37</f>
        <v>0</v>
      </c>
      <c r="BT109" s="85" t="s">
        <v>80</v>
      </c>
      <c r="BV109" s="85" t="s">
        <v>74</v>
      </c>
      <c r="BW109" s="85" t="s">
        <v>124</v>
      </c>
      <c r="BX109" s="85" t="s">
        <v>4</v>
      </c>
      <c r="CL109" s="85" t="s">
        <v>1</v>
      </c>
      <c r="CM109" s="85" t="s">
        <v>82</v>
      </c>
    </row>
    <row r="110" spans="1:91" s="7" customFormat="1" ht="24.75" customHeight="1">
      <c r="A110" s="76" t="s">
        <v>76</v>
      </c>
      <c r="B110" s="77"/>
      <c r="C110" s="78"/>
      <c r="D110" s="212" t="s">
        <v>125</v>
      </c>
      <c r="E110" s="212"/>
      <c r="F110" s="212"/>
      <c r="G110" s="212"/>
      <c r="H110" s="212"/>
      <c r="I110" s="79"/>
      <c r="J110" s="212" t="s">
        <v>126</v>
      </c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08">
        <f>'SO 01-20-04.2 - Železničn...'!J30</f>
        <v>0</v>
      </c>
      <c r="AH110" s="209"/>
      <c r="AI110" s="209"/>
      <c r="AJ110" s="209"/>
      <c r="AK110" s="209"/>
      <c r="AL110" s="209"/>
      <c r="AM110" s="209"/>
      <c r="AN110" s="208">
        <f t="shared" si="0"/>
        <v>0</v>
      </c>
      <c r="AO110" s="209"/>
      <c r="AP110" s="209"/>
      <c r="AQ110" s="80" t="s">
        <v>79</v>
      </c>
      <c r="AR110" s="77"/>
      <c r="AS110" s="81">
        <v>0</v>
      </c>
      <c r="AT110" s="82">
        <f t="shared" si="1"/>
        <v>0</v>
      </c>
      <c r="AU110" s="83">
        <f>'SO 01-20-04.2 - Železničn...'!P129</f>
        <v>0</v>
      </c>
      <c r="AV110" s="82">
        <f>'SO 01-20-04.2 - Železničn...'!J33</f>
        <v>0</v>
      </c>
      <c r="AW110" s="82">
        <f>'SO 01-20-04.2 - Železničn...'!J34</f>
        <v>0</v>
      </c>
      <c r="AX110" s="82">
        <f>'SO 01-20-04.2 - Železničn...'!J35</f>
        <v>0</v>
      </c>
      <c r="AY110" s="82">
        <f>'SO 01-20-04.2 - Železničn...'!J36</f>
        <v>0</v>
      </c>
      <c r="AZ110" s="82">
        <f>'SO 01-20-04.2 - Železničn...'!F33</f>
        <v>0</v>
      </c>
      <c r="BA110" s="82">
        <f>'SO 01-20-04.2 - Železničn...'!F34</f>
        <v>0</v>
      </c>
      <c r="BB110" s="82">
        <f>'SO 01-20-04.2 - Železničn...'!F35</f>
        <v>0</v>
      </c>
      <c r="BC110" s="82">
        <f>'SO 01-20-04.2 - Železničn...'!F36</f>
        <v>0</v>
      </c>
      <c r="BD110" s="84">
        <f>'SO 01-20-04.2 - Železničn...'!F37</f>
        <v>0</v>
      </c>
      <c r="BT110" s="85" t="s">
        <v>80</v>
      </c>
      <c r="BV110" s="85" t="s">
        <v>74</v>
      </c>
      <c r="BW110" s="85" t="s">
        <v>127</v>
      </c>
      <c r="BX110" s="85" t="s">
        <v>4</v>
      </c>
      <c r="CL110" s="85" t="s">
        <v>1</v>
      </c>
      <c r="CM110" s="85" t="s">
        <v>82</v>
      </c>
    </row>
    <row r="111" spans="1:91" s="7" customFormat="1" ht="24.75" customHeight="1">
      <c r="A111" s="76" t="s">
        <v>76</v>
      </c>
      <c r="B111" s="77"/>
      <c r="C111" s="78"/>
      <c r="D111" s="212" t="s">
        <v>128</v>
      </c>
      <c r="E111" s="212"/>
      <c r="F111" s="212"/>
      <c r="G111" s="212"/>
      <c r="H111" s="212"/>
      <c r="I111" s="79"/>
      <c r="J111" s="212" t="s">
        <v>129</v>
      </c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2"/>
      <c r="AG111" s="208">
        <f>'SO 01-21-05.2 - Železničn...'!J30</f>
        <v>0</v>
      </c>
      <c r="AH111" s="209"/>
      <c r="AI111" s="209"/>
      <c r="AJ111" s="209"/>
      <c r="AK111" s="209"/>
      <c r="AL111" s="209"/>
      <c r="AM111" s="209"/>
      <c r="AN111" s="208">
        <f t="shared" si="0"/>
        <v>0</v>
      </c>
      <c r="AO111" s="209"/>
      <c r="AP111" s="209"/>
      <c r="AQ111" s="80" t="s">
        <v>79</v>
      </c>
      <c r="AR111" s="77"/>
      <c r="AS111" s="81">
        <v>0</v>
      </c>
      <c r="AT111" s="82">
        <f t="shared" si="1"/>
        <v>0</v>
      </c>
      <c r="AU111" s="83">
        <f>'SO 01-21-05.2 - Železničn...'!P125</f>
        <v>0</v>
      </c>
      <c r="AV111" s="82">
        <f>'SO 01-21-05.2 - Železničn...'!J33</f>
        <v>0</v>
      </c>
      <c r="AW111" s="82">
        <f>'SO 01-21-05.2 - Železničn...'!J34</f>
        <v>0</v>
      </c>
      <c r="AX111" s="82">
        <f>'SO 01-21-05.2 - Železničn...'!J35</f>
        <v>0</v>
      </c>
      <c r="AY111" s="82">
        <f>'SO 01-21-05.2 - Železničn...'!J36</f>
        <v>0</v>
      </c>
      <c r="AZ111" s="82">
        <f>'SO 01-21-05.2 - Železničn...'!F33</f>
        <v>0</v>
      </c>
      <c r="BA111" s="82">
        <f>'SO 01-21-05.2 - Železničn...'!F34</f>
        <v>0</v>
      </c>
      <c r="BB111" s="82">
        <f>'SO 01-21-05.2 - Železničn...'!F35</f>
        <v>0</v>
      </c>
      <c r="BC111" s="82">
        <f>'SO 01-21-05.2 - Železničn...'!F36</f>
        <v>0</v>
      </c>
      <c r="BD111" s="84">
        <f>'SO 01-21-05.2 - Železničn...'!F37</f>
        <v>0</v>
      </c>
      <c r="BT111" s="85" t="s">
        <v>80</v>
      </c>
      <c r="BV111" s="85" t="s">
        <v>74</v>
      </c>
      <c r="BW111" s="85" t="s">
        <v>130</v>
      </c>
      <c r="BX111" s="85" t="s">
        <v>4</v>
      </c>
      <c r="CL111" s="85" t="s">
        <v>1</v>
      </c>
      <c r="CM111" s="85" t="s">
        <v>82</v>
      </c>
    </row>
    <row r="112" spans="1:91" s="7" customFormat="1" ht="24.75" customHeight="1">
      <c r="A112" s="76" t="s">
        <v>76</v>
      </c>
      <c r="B112" s="77"/>
      <c r="C112" s="78"/>
      <c r="D112" s="212" t="s">
        <v>131</v>
      </c>
      <c r="E112" s="212"/>
      <c r="F112" s="212"/>
      <c r="G112" s="212"/>
      <c r="H112" s="212"/>
      <c r="I112" s="79"/>
      <c r="J112" s="212" t="s">
        <v>132</v>
      </c>
      <c r="K112" s="212"/>
      <c r="L112" s="212"/>
      <c r="M112" s="212"/>
      <c r="N112" s="212"/>
      <c r="O112" s="212"/>
      <c r="P112" s="212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/>
      <c r="AF112" s="212"/>
      <c r="AG112" s="208">
        <f>'SO 01-21-06 - Železniční ...'!J30</f>
        <v>0</v>
      </c>
      <c r="AH112" s="209"/>
      <c r="AI112" s="209"/>
      <c r="AJ112" s="209"/>
      <c r="AK112" s="209"/>
      <c r="AL112" s="209"/>
      <c r="AM112" s="209"/>
      <c r="AN112" s="208">
        <f t="shared" si="0"/>
        <v>0</v>
      </c>
      <c r="AO112" s="209"/>
      <c r="AP112" s="209"/>
      <c r="AQ112" s="80" t="s">
        <v>79</v>
      </c>
      <c r="AR112" s="77"/>
      <c r="AS112" s="81">
        <v>0</v>
      </c>
      <c r="AT112" s="82">
        <f t="shared" si="1"/>
        <v>0</v>
      </c>
      <c r="AU112" s="83">
        <f>'SO 01-21-06 - Železniční ...'!P121</f>
        <v>0</v>
      </c>
      <c r="AV112" s="82">
        <f>'SO 01-21-06 - Železniční ...'!J33</f>
        <v>0</v>
      </c>
      <c r="AW112" s="82">
        <f>'SO 01-21-06 - Železniční ...'!J34</f>
        <v>0</v>
      </c>
      <c r="AX112" s="82">
        <f>'SO 01-21-06 - Železniční ...'!J35</f>
        <v>0</v>
      </c>
      <c r="AY112" s="82">
        <f>'SO 01-21-06 - Železniční ...'!J36</f>
        <v>0</v>
      </c>
      <c r="AZ112" s="82">
        <f>'SO 01-21-06 - Železniční ...'!F33</f>
        <v>0</v>
      </c>
      <c r="BA112" s="82">
        <f>'SO 01-21-06 - Železniční ...'!F34</f>
        <v>0</v>
      </c>
      <c r="BB112" s="82">
        <f>'SO 01-21-06 - Železniční ...'!F35</f>
        <v>0</v>
      </c>
      <c r="BC112" s="82">
        <f>'SO 01-21-06 - Železniční ...'!F36</f>
        <v>0</v>
      </c>
      <c r="BD112" s="84">
        <f>'SO 01-21-06 - Železniční ...'!F37</f>
        <v>0</v>
      </c>
      <c r="BT112" s="85" t="s">
        <v>80</v>
      </c>
      <c r="BV112" s="85" t="s">
        <v>74</v>
      </c>
      <c r="BW112" s="85" t="s">
        <v>133</v>
      </c>
      <c r="BX112" s="85" t="s">
        <v>4</v>
      </c>
      <c r="CL112" s="85" t="s">
        <v>1</v>
      </c>
      <c r="CM112" s="85" t="s">
        <v>82</v>
      </c>
    </row>
    <row r="113" spans="1:91" s="7" customFormat="1" ht="24.75" customHeight="1">
      <c r="A113" s="76" t="s">
        <v>76</v>
      </c>
      <c r="B113" s="77"/>
      <c r="C113" s="78"/>
      <c r="D113" s="212" t="s">
        <v>134</v>
      </c>
      <c r="E113" s="212"/>
      <c r="F113" s="212"/>
      <c r="G113" s="212"/>
      <c r="H113" s="212"/>
      <c r="I113" s="79"/>
      <c r="J113" s="212" t="s">
        <v>135</v>
      </c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2"/>
      <c r="AG113" s="208">
        <f>'SO 01-21-07 - Železniční ...'!J30</f>
        <v>0</v>
      </c>
      <c r="AH113" s="209"/>
      <c r="AI113" s="209"/>
      <c r="AJ113" s="209"/>
      <c r="AK113" s="209"/>
      <c r="AL113" s="209"/>
      <c r="AM113" s="209"/>
      <c r="AN113" s="208">
        <f t="shared" si="0"/>
        <v>0</v>
      </c>
      <c r="AO113" s="209"/>
      <c r="AP113" s="209"/>
      <c r="AQ113" s="80" t="s">
        <v>79</v>
      </c>
      <c r="AR113" s="77"/>
      <c r="AS113" s="81">
        <v>0</v>
      </c>
      <c r="AT113" s="82">
        <f t="shared" si="1"/>
        <v>0</v>
      </c>
      <c r="AU113" s="83">
        <f>'SO 01-21-07 - Železniční ...'!P124</f>
        <v>0</v>
      </c>
      <c r="AV113" s="82">
        <f>'SO 01-21-07 - Železniční ...'!J33</f>
        <v>0</v>
      </c>
      <c r="AW113" s="82">
        <f>'SO 01-21-07 - Železniční ...'!J34</f>
        <v>0</v>
      </c>
      <c r="AX113" s="82">
        <f>'SO 01-21-07 - Železniční ...'!J35</f>
        <v>0</v>
      </c>
      <c r="AY113" s="82">
        <f>'SO 01-21-07 - Železniční ...'!J36</f>
        <v>0</v>
      </c>
      <c r="AZ113" s="82">
        <f>'SO 01-21-07 - Železniční ...'!F33</f>
        <v>0</v>
      </c>
      <c r="BA113" s="82">
        <f>'SO 01-21-07 - Železniční ...'!F34</f>
        <v>0</v>
      </c>
      <c r="BB113" s="82">
        <f>'SO 01-21-07 - Železniční ...'!F35</f>
        <v>0</v>
      </c>
      <c r="BC113" s="82">
        <f>'SO 01-21-07 - Železniční ...'!F36</f>
        <v>0</v>
      </c>
      <c r="BD113" s="84">
        <f>'SO 01-21-07 - Železniční ...'!F37</f>
        <v>0</v>
      </c>
      <c r="BT113" s="85" t="s">
        <v>80</v>
      </c>
      <c r="BV113" s="85" t="s">
        <v>74</v>
      </c>
      <c r="BW113" s="85" t="s">
        <v>136</v>
      </c>
      <c r="BX113" s="85" t="s">
        <v>4</v>
      </c>
      <c r="CL113" s="85" t="s">
        <v>1</v>
      </c>
      <c r="CM113" s="85" t="s">
        <v>82</v>
      </c>
    </row>
    <row r="114" spans="1:91" s="7" customFormat="1" ht="37.5" customHeight="1">
      <c r="A114" s="76" t="s">
        <v>76</v>
      </c>
      <c r="B114" s="77"/>
      <c r="C114" s="78"/>
      <c r="D114" s="212" t="s">
        <v>137</v>
      </c>
      <c r="E114" s="212"/>
      <c r="F114" s="212"/>
      <c r="G114" s="212"/>
      <c r="H114" s="212"/>
      <c r="I114" s="79"/>
      <c r="J114" s="212" t="s">
        <v>138</v>
      </c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08">
        <f>'SO 01-21-09 - Železn - Že...'!J30</f>
        <v>0</v>
      </c>
      <c r="AH114" s="209"/>
      <c r="AI114" s="209"/>
      <c r="AJ114" s="209"/>
      <c r="AK114" s="209"/>
      <c r="AL114" s="209"/>
      <c r="AM114" s="209"/>
      <c r="AN114" s="208">
        <f t="shared" si="0"/>
        <v>0</v>
      </c>
      <c r="AO114" s="209"/>
      <c r="AP114" s="209"/>
      <c r="AQ114" s="80" t="s">
        <v>79</v>
      </c>
      <c r="AR114" s="77"/>
      <c r="AS114" s="81">
        <v>0</v>
      </c>
      <c r="AT114" s="82">
        <f t="shared" si="1"/>
        <v>0</v>
      </c>
      <c r="AU114" s="83">
        <f>'SO 01-21-09 - Železn - Že...'!P121</f>
        <v>0</v>
      </c>
      <c r="AV114" s="82">
        <f>'SO 01-21-09 - Železn - Že...'!J33</f>
        <v>0</v>
      </c>
      <c r="AW114" s="82">
        <f>'SO 01-21-09 - Železn - Že...'!J34</f>
        <v>0</v>
      </c>
      <c r="AX114" s="82">
        <f>'SO 01-21-09 - Železn - Že...'!J35</f>
        <v>0</v>
      </c>
      <c r="AY114" s="82">
        <f>'SO 01-21-09 - Železn - Že...'!J36</f>
        <v>0</v>
      </c>
      <c r="AZ114" s="82">
        <f>'SO 01-21-09 - Železn - Že...'!F33</f>
        <v>0</v>
      </c>
      <c r="BA114" s="82">
        <f>'SO 01-21-09 - Železn - Že...'!F34</f>
        <v>0</v>
      </c>
      <c r="BB114" s="82">
        <f>'SO 01-21-09 - Železn - Že...'!F35</f>
        <v>0</v>
      </c>
      <c r="BC114" s="82">
        <f>'SO 01-21-09 - Železn - Že...'!F36</f>
        <v>0</v>
      </c>
      <c r="BD114" s="84">
        <f>'SO 01-21-09 - Železn - Že...'!F37</f>
        <v>0</v>
      </c>
      <c r="BT114" s="85" t="s">
        <v>80</v>
      </c>
      <c r="BV114" s="85" t="s">
        <v>74</v>
      </c>
      <c r="BW114" s="85" t="s">
        <v>139</v>
      </c>
      <c r="BX114" s="85" t="s">
        <v>4</v>
      </c>
      <c r="CL114" s="85" t="s">
        <v>1</v>
      </c>
      <c r="CM114" s="85" t="s">
        <v>82</v>
      </c>
    </row>
    <row r="115" spans="1:91" s="7" customFormat="1" ht="24.75" customHeight="1">
      <c r="A115" s="76" t="s">
        <v>76</v>
      </c>
      <c r="B115" s="77"/>
      <c r="C115" s="78"/>
      <c r="D115" s="212" t="s">
        <v>140</v>
      </c>
      <c r="E115" s="212"/>
      <c r="F115" s="212"/>
      <c r="G115" s="212"/>
      <c r="H115" s="212"/>
      <c r="I115" s="79"/>
      <c r="J115" s="212" t="s">
        <v>141</v>
      </c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/>
      <c r="AF115" s="212"/>
      <c r="AG115" s="208">
        <f>'SO 01-21-10 - Železniční ...'!J30</f>
        <v>0</v>
      </c>
      <c r="AH115" s="209"/>
      <c r="AI115" s="209"/>
      <c r="AJ115" s="209"/>
      <c r="AK115" s="209"/>
      <c r="AL115" s="209"/>
      <c r="AM115" s="209"/>
      <c r="AN115" s="208">
        <f t="shared" si="0"/>
        <v>0</v>
      </c>
      <c r="AO115" s="209"/>
      <c r="AP115" s="209"/>
      <c r="AQ115" s="80" t="s">
        <v>79</v>
      </c>
      <c r="AR115" s="77"/>
      <c r="AS115" s="81">
        <v>0</v>
      </c>
      <c r="AT115" s="82">
        <f t="shared" si="1"/>
        <v>0</v>
      </c>
      <c r="AU115" s="83">
        <f>'SO 01-21-10 - Železniční ...'!P125</f>
        <v>0</v>
      </c>
      <c r="AV115" s="82">
        <f>'SO 01-21-10 - Železniční ...'!J33</f>
        <v>0</v>
      </c>
      <c r="AW115" s="82">
        <f>'SO 01-21-10 - Železniční ...'!J34</f>
        <v>0</v>
      </c>
      <c r="AX115" s="82">
        <f>'SO 01-21-10 - Železniční ...'!J35</f>
        <v>0</v>
      </c>
      <c r="AY115" s="82">
        <f>'SO 01-21-10 - Železniční ...'!J36</f>
        <v>0</v>
      </c>
      <c r="AZ115" s="82">
        <f>'SO 01-21-10 - Železniční ...'!F33</f>
        <v>0</v>
      </c>
      <c r="BA115" s="82">
        <f>'SO 01-21-10 - Železniční ...'!F34</f>
        <v>0</v>
      </c>
      <c r="BB115" s="82">
        <f>'SO 01-21-10 - Železniční ...'!F35</f>
        <v>0</v>
      </c>
      <c r="BC115" s="82">
        <f>'SO 01-21-10 - Železniční ...'!F36</f>
        <v>0</v>
      </c>
      <c r="BD115" s="84">
        <f>'SO 01-21-10 - Železniční ...'!F37</f>
        <v>0</v>
      </c>
      <c r="BT115" s="85" t="s">
        <v>80</v>
      </c>
      <c r="BV115" s="85" t="s">
        <v>74</v>
      </c>
      <c r="BW115" s="85" t="s">
        <v>142</v>
      </c>
      <c r="BX115" s="85" t="s">
        <v>4</v>
      </c>
      <c r="CL115" s="85" t="s">
        <v>1</v>
      </c>
      <c r="CM115" s="85" t="s">
        <v>82</v>
      </c>
    </row>
    <row r="116" spans="1:91" s="7" customFormat="1" ht="24.75" customHeight="1">
      <c r="A116" s="76" t="s">
        <v>76</v>
      </c>
      <c r="B116" s="77"/>
      <c r="C116" s="78"/>
      <c r="D116" s="212" t="s">
        <v>143</v>
      </c>
      <c r="E116" s="212"/>
      <c r="F116" s="212"/>
      <c r="G116" s="212"/>
      <c r="H116" s="212"/>
      <c r="I116" s="79"/>
      <c r="J116" s="212" t="s">
        <v>144</v>
      </c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/>
      <c r="AF116" s="212"/>
      <c r="AG116" s="208">
        <f>'SO 01-21-11 - Železniční ...'!J30</f>
        <v>0</v>
      </c>
      <c r="AH116" s="209"/>
      <c r="AI116" s="209"/>
      <c r="AJ116" s="209"/>
      <c r="AK116" s="209"/>
      <c r="AL116" s="209"/>
      <c r="AM116" s="209"/>
      <c r="AN116" s="208">
        <f t="shared" si="0"/>
        <v>0</v>
      </c>
      <c r="AO116" s="209"/>
      <c r="AP116" s="209"/>
      <c r="AQ116" s="80" t="s">
        <v>79</v>
      </c>
      <c r="AR116" s="77"/>
      <c r="AS116" s="81">
        <v>0</v>
      </c>
      <c r="AT116" s="82">
        <f t="shared" si="1"/>
        <v>0</v>
      </c>
      <c r="AU116" s="83">
        <f>'SO 01-21-11 - Železniční ...'!P122</f>
        <v>0</v>
      </c>
      <c r="AV116" s="82">
        <f>'SO 01-21-11 - Železniční ...'!J33</f>
        <v>0</v>
      </c>
      <c r="AW116" s="82">
        <f>'SO 01-21-11 - Železniční ...'!J34</f>
        <v>0</v>
      </c>
      <c r="AX116" s="82">
        <f>'SO 01-21-11 - Železniční ...'!J35</f>
        <v>0</v>
      </c>
      <c r="AY116" s="82">
        <f>'SO 01-21-11 - Železniční ...'!J36</f>
        <v>0</v>
      </c>
      <c r="AZ116" s="82">
        <f>'SO 01-21-11 - Železniční ...'!F33</f>
        <v>0</v>
      </c>
      <c r="BA116" s="82">
        <f>'SO 01-21-11 - Železniční ...'!F34</f>
        <v>0</v>
      </c>
      <c r="BB116" s="82">
        <f>'SO 01-21-11 - Železniční ...'!F35</f>
        <v>0</v>
      </c>
      <c r="BC116" s="82">
        <f>'SO 01-21-11 - Železniční ...'!F36</f>
        <v>0</v>
      </c>
      <c r="BD116" s="84">
        <f>'SO 01-21-11 - Železniční ...'!F37</f>
        <v>0</v>
      </c>
      <c r="BT116" s="85" t="s">
        <v>80</v>
      </c>
      <c r="BV116" s="85" t="s">
        <v>74</v>
      </c>
      <c r="BW116" s="85" t="s">
        <v>145</v>
      </c>
      <c r="BX116" s="85" t="s">
        <v>4</v>
      </c>
      <c r="CL116" s="85" t="s">
        <v>1</v>
      </c>
      <c r="CM116" s="85" t="s">
        <v>82</v>
      </c>
    </row>
    <row r="117" spans="1:91" s="7" customFormat="1" ht="24.75" customHeight="1">
      <c r="A117" s="76" t="s">
        <v>76</v>
      </c>
      <c r="B117" s="77"/>
      <c r="C117" s="78"/>
      <c r="D117" s="212" t="s">
        <v>146</v>
      </c>
      <c r="E117" s="212"/>
      <c r="F117" s="212"/>
      <c r="G117" s="212"/>
      <c r="H117" s="212"/>
      <c r="I117" s="79"/>
      <c r="J117" s="212" t="s">
        <v>147</v>
      </c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/>
      <c r="AF117" s="212"/>
      <c r="AG117" s="208">
        <f>'SO 01-21-12 - Železniční ...'!J30</f>
        <v>0</v>
      </c>
      <c r="AH117" s="209"/>
      <c r="AI117" s="209"/>
      <c r="AJ117" s="209"/>
      <c r="AK117" s="209"/>
      <c r="AL117" s="209"/>
      <c r="AM117" s="209"/>
      <c r="AN117" s="208">
        <f t="shared" si="0"/>
        <v>0</v>
      </c>
      <c r="AO117" s="209"/>
      <c r="AP117" s="209"/>
      <c r="AQ117" s="80" t="s">
        <v>79</v>
      </c>
      <c r="AR117" s="77"/>
      <c r="AS117" s="81">
        <v>0</v>
      </c>
      <c r="AT117" s="82">
        <f t="shared" si="1"/>
        <v>0</v>
      </c>
      <c r="AU117" s="83">
        <f>'SO 01-21-12 - Železniční ...'!P125</f>
        <v>0</v>
      </c>
      <c r="AV117" s="82">
        <f>'SO 01-21-12 - Železniční ...'!J33</f>
        <v>0</v>
      </c>
      <c r="AW117" s="82">
        <f>'SO 01-21-12 - Železniční ...'!J34</f>
        <v>0</v>
      </c>
      <c r="AX117" s="82">
        <f>'SO 01-21-12 - Železniční ...'!J35</f>
        <v>0</v>
      </c>
      <c r="AY117" s="82">
        <f>'SO 01-21-12 - Železniční ...'!J36</f>
        <v>0</v>
      </c>
      <c r="AZ117" s="82">
        <f>'SO 01-21-12 - Železniční ...'!F33</f>
        <v>0</v>
      </c>
      <c r="BA117" s="82">
        <f>'SO 01-21-12 - Železniční ...'!F34</f>
        <v>0</v>
      </c>
      <c r="BB117" s="82">
        <f>'SO 01-21-12 - Železniční ...'!F35</f>
        <v>0</v>
      </c>
      <c r="BC117" s="82">
        <f>'SO 01-21-12 - Železniční ...'!F36</f>
        <v>0</v>
      </c>
      <c r="BD117" s="84">
        <f>'SO 01-21-12 - Železniční ...'!F37</f>
        <v>0</v>
      </c>
      <c r="BT117" s="85" t="s">
        <v>80</v>
      </c>
      <c r="BV117" s="85" t="s">
        <v>74</v>
      </c>
      <c r="BW117" s="85" t="s">
        <v>148</v>
      </c>
      <c r="BX117" s="85" t="s">
        <v>4</v>
      </c>
      <c r="CL117" s="85" t="s">
        <v>1</v>
      </c>
      <c r="CM117" s="85" t="s">
        <v>82</v>
      </c>
    </row>
    <row r="118" spans="1:91" s="7" customFormat="1" ht="24.75" customHeight="1">
      <c r="A118" s="76" t="s">
        <v>76</v>
      </c>
      <c r="B118" s="77"/>
      <c r="C118" s="78"/>
      <c r="D118" s="212" t="s">
        <v>149</v>
      </c>
      <c r="E118" s="212"/>
      <c r="F118" s="212"/>
      <c r="G118" s="212"/>
      <c r="H118" s="212"/>
      <c r="I118" s="79"/>
      <c r="J118" s="212" t="s">
        <v>150</v>
      </c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/>
      <c r="AF118" s="212"/>
      <c r="AG118" s="208">
        <f>'SO 01-21-13.2 - Železničn...'!J30</f>
        <v>0</v>
      </c>
      <c r="AH118" s="209"/>
      <c r="AI118" s="209"/>
      <c r="AJ118" s="209"/>
      <c r="AK118" s="209"/>
      <c r="AL118" s="209"/>
      <c r="AM118" s="209"/>
      <c r="AN118" s="208">
        <f t="shared" si="0"/>
        <v>0</v>
      </c>
      <c r="AO118" s="209"/>
      <c r="AP118" s="209"/>
      <c r="AQ118" s="80" t="s">
        <v>79</v>
      </c>
      <c r="AR118" s="77"/>
      <c r="AS118" s="81">
        <v>0</v>
      </c>
      <c r="AT118" s="82">
        <f t="shared" si="1"/>
        <v>0</v>
      </c>
      <c r="AU118" s="83">
        <f>'SO 01-21-13.2 - Železničn...'!P121</f>
        <v>0</v>
      </c>
      <c r="AV118" s="82">
        <f>'SO 01-21-13.2 - Železničn...'!J33</f>
        <v>0</v>
      </c>
      <c r="AW118" s="82">
        <f>'SO 01-21-13.2 - Železničn...'!J34</f>
        <v>0</v>
      </c>
      <c r="AX118" s="82">
        <f>'SO 01-21-13.2 - Železničn...'!J35</f>
        <v>0</v>
      </c>
      <c r="AY118" s="82">
        <f>'SO 01-21-13.2 - Železničn...'!J36</f>
        <v>0</v>
      </c>
      <c r="AZ118" s="82">
        <f>'SO 01-21-13.2 - Železničn...'!F33</f>
        <v>0</v>
      </c>
      <c r="BA118" s="82">
        <f>'SO 01-21-13.2 - Železničn...'!F34</f>
        <v>0</v>
      </c>
      <c r="BB118" s="82">
        <f>'SO 01-21-13.2 - Železničn...'!F35</f>
        <v>0</v>
      </c>
      <c r="BC118" s="82">
        <f>'SO 01-21-13.2 - Železničn...'!F36</f>
        <v>0</v>
      </c>
      <c r="BD118" s="84">
        <f>'SO 01-21-13.2 - Železničn...'!F37</f>
        <v>0</v>
      </c>
      <c r="BT118" s="85" t="s">
        <v>80</v>
      </c>
      <c r="BV118" s="85" t="s">
        <v>74</v>
      </c>
      <c r="BW118" s="85" t="s">
        <v>151</v>
      </c>
      <c r="BX118" s="85" t="s">
        <v>4</v>
      </c>
      <c r="CL118" s="85" t="s">
        <v>1</v>
      </c>
      <c r="CM118" s="85" t="s">
        <v>82</v>
      </c>
    </row>
    <row r="119" spans="1:91" s="7" customFormat="1" ht="24.75" customHeight="1">
      <c r="A119" s="76" t="s">
        <v>76</v>
      </c>
      <c r="B119" s="77"/>
      <c r="C119" s="78"/>
      <c r="D119" s="212" t="s">
        <v>152</v>
      </c>
      <c r="E119" s="212"/>
      <c r="F119" s="212"/>
      <c r="G119" s="212"/>
      <c r="H119" s="212"/>
      <c r="I119" s="79"/>
      <c r="J119" s="212" t="s">
        <v>153</v>
      </c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08">
        <f>'SO 01-21-14.2 - Železničn...'!J30</f>
        <v>0</v>
      </c>
      <c r="AH119" s="209"/>
      <c r="AI119" s="209"/>
      <c r="AJ119" s="209"/>
      <c r="AK119" s="209"/>
      <c r="AL119" s="209"/>
      <c r="AM119" s="209"/>
      <c r="AN119" s="208">
        <f t="shared" si="0"/>
        <v>0</v>
      </c>
      <c r="AO119" s="209"/>
      <c r="AP119" s="209"/>
      <c r="AQ119" s="80" t="s">
        <v>79</v>
      </c>
      <c r="AR119" s="77"/>
      <c r="AS119" s="86">
        <v>0</v>
      </c>
      <c r="AT119" s="87">
        <f t="shared" si="1"/>
        <v>0</v>
      </c>
      <c r="AU119" s="88">
        <f>'SO 01-21-14.2 - Železničn...'!P123</f>
        <v>0</v>
      </c>
      <c r="AV119" s="87">
        <f>'SO 01-21-14.2 - Železničn...'!J33</f>
        <v>0</v>
      </c>
      <c r="AW119" s="87">
        <f>'SO 01-21-14.2 - Železničn...'!J34</f>
        <v>0</v>
      </c>
      <c r="AX119" s="87">
        <f>'SO 01-21-14.2 - Železničn...'!J35</f>
        <v>0</v>
      </c>
      <c r="AY119" s="87">
        <f>'SO 01-21-14.2 - Železničn...'!J36</f>
        <v>0</v>
      </c>
      <c r="AZ119" s="87">
        <f>'SO 01-21-14.2 - Železničn...'!F33</f>
        <v>0</v>
      </c>
      <c r="BA119" s="87">
        <f>'SO 01-21-14.2 - Železničn...'!F34</f>
        <v>0</v>
      </c>
      <c r="BB119" s="87">
        <f>'SO 01-21-14.2 - Železničn...'!F35</f>
        <v>0</v>
      </c>
      <c r="BC119" s="87">
        <f>'SO 01-21-14.2 - Železničn...'!F36</f>
        <v>0</v>
      </c>
      <c r="BD119" s="89">
        <f>'SO 01-21-14.2 - Železničn...'!F37</f>
        <v>0</v>
      </c>
      <c r="BT119" s="85" t="s">
        <v>80</v>
      </c>
      <c r="BV119" s="85" t="s">
        <v>74</v>
      </c>
      <c r="BW119" s="85" t="s">
        <v>154</v>
      </c>
      <c r="BX119" s="85" t="s">
        <v>4</v>
      </c>
      <c r="CL119" s="85" t="s">
        <v>1</v>
      </c>
      <c r="CM119" s="85" t="s">
        <v>82</v>
      </c>
    </row>
    <row r="120" spans="1:91" s="2" customFormat="1" ht="30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30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</row>
    <row r="121" spans="1:91" s="2" customFormat="1" ht="6.95" customHeight="1">
      <c r="A121" s="29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30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</row>
  </sheetData>
  <mergeCells count="138">
    <mergeCell ref="D100:H100"/>
    <mergeCell ref="D98:H98"/>
    <mergeCell ref="D95:H95"/>
    <mergeCell ref="D97:H97"/>
    <mergeCell ref="D96:H96"/>
    <mergeCell ref="D99:H99"/>
    <mergeCell ref="D119:H119"/>
    <mergeCell ref="J104:AF104"/>
    <mergeCell ref="J103:AF103"/>
    <mergeCell ref="J111:AF111"/>
    <mergeCell ref="L85:AJ85"/>
    <mergeCell ref="J119:AF119"/>
    <mergeCell ref="C92:G92"/>
    <mergeCell ref="D106:H106"/>
    <mergeCell ref="D104:H104"/>
    <mergeCell ref="D105:H105"/>
    <mergeCell ref="D107:H107"/>
    <mergeCell ref="D108:H108"/>
    <mergeCell ref="D109:H109"/>
    <mergeCell ref="D110:H110"/>
    <mergeCell ref="D111:H111"/>
    <mergeCell ref="D112:H112"/>
    <mergeCell ref="D113:H113"/>
    <mergeCell ref="D114:H114"/>
    <mergeCell ref="D115:H115"/>
    <mergeCell ref="D116:H116"/>
    <mergeCell ref="D117:H117"/>
    <mergeCell ref="D103:H103"/>
    <mergeCell ref="D102:H102"/>
    <mergeCell ref="D118:H118"/>
    <mergeCell ref="D101:H101"/>
    <mergeCell ref="AG119:AM119"/>
    <mergeCell ref="AN119:AP119"/>
    <mergeCell ref="I92:AF92"/>
    <mergeCell ref="J101:AF101"/>
    <mergeCell ref="J112:AF112"/>
    <mergeCell ref="J113:AF113"/>
    <mergeCell ref="J115:AF115"/>
    <mergeCell ref="J114:AF114"/>
    <mergeCell ref="J116:AF116"/>
    <mergeCell ref="J95:AF95"/>
    <mergeCell ref="J117:AF117"/>
    <mergeCell ref="J96:AF96"/>
    <mergeCell ref="J97:AF97"/>
    <mergeCell ref="J110:AF110"/>
    <mergeCell ref="J102:AF102"/>
    <mergeCell ref="J109:AF109"/>
    <mergeCell ref="J98:AF98"/>
    <mergeCell ref="J108:AF108"/>
    <mergeCell ref="J99:AF99"/>
    <mergeCell ref="J107:AF107"/>
    <mergeCell ref="J106:AF106"/>
    <mergeCell ref="J118:AF118"/>
    <mergeCell ref="J105:AF105"/>
    <mergeCell ref="J100:AF100"/>
    <mergeCell ref="AG114:AM114"/>
    <mergeCell ref="AN114:AP114"/>
    <mergeCell ref="AN115:AP115"/>
    <mergeCell ref="AG115:AM115"/>
    <mergeCell ref="AN116:AP116"/>
    <mergeCell ref="AG116:AM116"/>
    <mergeCell ref="AG117:AM117"/>
    <mergeCell ref="AN117:AP117"/>
    <mergeCell ref="AG118:AM118"/>
    <mergeCell ref="AN118:AP118"/>
    <mergeCell ref="AG109:AM109"/>
    <mergeCell ref="AN109:AP109"/>
    <mergeCell ref="AG110:AM110"/>
    <mergeCell ref="AN110:AP110"/>
    <mergeCell ref="AG111:AM111"/>
    <mergeCell ref="AN111:AP111"/>
    <mergeCell ref="AN112:AP112"/>
    <mergeCell ref="AG112:AM112"/>
    <mergeCell ref="AN113:AP113"/>
    <mergeCell ref="AG113:AM113"/>
    <mergeCell ref="AG94:AM94"/>
    <mergeCell ref="AN94:AP94"/>
    <mergeCell ref="AN105:AP105"/>
    <mergeCell ref="AG105:AM105"/>
    <mergeCell ref="AG106:AM106"/>
    <mergeCell ref="AN106:AP106"/>
    <mergeCell ref="AG107:AM107"/>
    <mergeCell ref="AN107:AP107"/>
    <mergeCell ref="AG108:AM108"/>
    <mergeCell ref="AN108:AP108"/>
    <mergeCell ref="AG102:AM102"/>
    <mergeCell ref="AN102:AP102"/>
    <mergeCell ref="AN103:AP103"/>
    <mergeCell ref="AG103:AM103"/>
    <mergeCell ref="AN104:AP104"/>
    <mergeCell ref="AG104:AM104"/>
    <mergeCell ref="AG98:AM98"/>
    <mergeCell ref="AG99:AM99"/>
    <mergeCell ref="AN99:AP99"/>
    <mergeCell ref="AN100:AP100"/>
    <mergeCell ref="AG100:AM100"/>
    <mergeCell ref="AN95:AP95"/>
    <mergeCell ref="AG95:AM95"/>
    <mergeCell ref="AN96:AP96"/>
    <mergeCell ref="AG96:AM96"/>
    <mergeCell ref="AG97:AM97"/>
    <mergeCell ref="AN97:AP97"/>
    <mergeCell ref="AN98:AP98"/>
    <mergeCell ref="AN101:AP101"/>
    <mergeCell ref="AG101:AM101"/>
    <mergeCell ref="AK35:AO35"/>
    <mergeCell ref="X35:AB35"/>
    <mergeCell ref="AM87:AN87"/>
    <mergeCell ref="AR2:BE2"/>
    <mergeCell ref="AS89:AT91"/>
    <mergeCell ref="AM89:AP89"/>
    <mergeCell ref="AM90:AP90"/>
    <mergeCell ref="AN92:AP92"/>
    <mergeCell ref="AG92:AM9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</mergeCells>
  <hyperlinks>
    <hyperlink ref="A95" location="'PS 31-01-24 - Ochrana zab...'!C2" display="/" xr:uid="{00000000-0004-0000-0000-000000000000}"/>
    <hyperlink ref="A96" location="'PS 31-02-54 - Přeložka in...'!C2" display="/" xr:uid="{00000000-0004-0000-0000-000001000000}"/>
    <hyperlink ref="A97" location="'SO 00-14-01.04 - Výstroj ...'!C2" display="/" xr:uid="{00000000-0004-0000-0000-000002000000}"/>
    <hyperlink ref="A98" location="'SO 01-10-01.04 - Železnič...'!C2" display="/" xr:uid="{00000000-0004-0000-0000-000003000000}"/>
    <hyperlink ref="A99" location="'SO 01-11-01.04 - Železnič...'!C2" display="/" xr:uid="{00000000-0004-0000-0000-000004000000}"/>
    <hyperlink ref="A100" location="'PS 41-01-23 - Ochrana zab...'!C2" display="/" xr:uid="{00000000-0004-0000-0000-000005000000}"/>
    <hyperlink ref="A101" location="'PS 41-02-53 - Přeložky in...'!C2" display="/" xr:uid="{00000000-0004-0000-0000-000006000000}"/>
    <hyperlink ref="A102" location="'SO 00-14-01.03 - Výstroj ...'!C2" display="/" xr:uid="{00000000-0004-0000-0000-000007000000}"/>
    <hyperlink ref="A103" location="'SO 01-10-01.03 - Železnič...'!C2" display="/" xr:uid="{00000000-0004-0000-0000-000008000000}"/>
    <hyperlink ref="A104" location="'SO 01-11-01.03 - Železnič...'!C2" display="/" xr:uid="{00000000-0004-0000-0000-000009000000}"/>
    <hyperlink ref="A105" location="'SO 98-98 - Všeobecný objekt'!C2" display="/" xr:uid="{00000000-0004-0000-0000-00000A000000}"/>
    <hyperlink ref="A106" location="'SO 01-20-02.2 - Železničn...'!C2" display="/" xr:uid="{00000000-0004-0000-0000-00000B000000}"/>
    <hyperlink ref="A107" location="'SO 01-20-03.1 - Železničn...'!C2" display="/" xr:uid="{00000000-0004-0000-0000-00000C000000}"/>
    <hyperlink ref="A108" location="'SO 01-20-03.2 - Železničn...'!C2" display="/" xr:uid="{00000000-0004-0000-0000-00000D000000}"/>
    <hyperlink ref="A109" location="'SO 01-20-04.1 - Železničn...'!C2" display="/" xr:uid="{00000000-0004-0000-0000-00000E000000}"/>
    <hyperlink ref="A110" location="'SO 01-20-04.2 - Železničn...'!C2" display="/" xr:uid="{00000000-0004-0000-0000-00000F000000}"/>
    <hyperlink ref="A111" location="'SO 01-21-05.2 - Železničn...'!C2" display="/" xr:uid="{00000000-0004-0000-0000-000010000000}"/>
    <hyperlink ref="A112" location="'SO 01-21-06 - Železniční ...'!C2" display="/" xr:uid="{00000000-0004-0000-0000-000011000000}"/>
    <hyperlink ref="A113" location="'SO 01-21-07 - Železniční ...'!C2" display="/" xr:uid="{00000000-0004-0000-0000-000012000000}"/>
    <hyperlink ref="A114" location="'SO 01-21-09 - Železn - Že...'!C2" display="/" xr:uid="{00000000-0004-0000-0000-000013000000}"/>
    <hyperlink ref="A115" location="'SO 01-21-10 - Železniční ...'!C2" display="/" xr:uid="{00000000-0004-0000-0000-000014000000}"/>
    <hyperlink ref="A116" location="'SO 01-21-11 - Železniční ...'!C2" display="/" xr:uid="{00000000-0004-0000-0000-000015000000}"/>
    <hyperlink ref="A117" location="'SO 01-21-12 - Železniční ...'!C2" display="/" xr:uid="{00000000-0004-0000-0000-000016000000}"/>
    <hyperlink ref="A118" location="'SO 01-21-13.2 - Železničn...'!C2" display="/" xr:uid="{00000000-0004-0000-0000-000017000000}"/>
    <hyperlink ref="A119" location="'SO 01-21-14.2 - Železničn...'!C2" display="/" xr:uid="{00000000-0004-0000-00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860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ROUND((SUM(BE120:BE234)),  2)</f>
        <v>0</v>
      </c>
      <c r="G33" s="29"/>
      <c r="H33" s="29"/>
      <c r="I33" s="97">
        <v>0.21</v>
      </c>
      <c r="J33" s="96">
        <f>ROUND(((SUM(BE120:BE234))*I33),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ROUND((SUM(BF120:BF234)),  2)</f>
        <v>0</v>
      </c>
      <c r="G34" s="29"/>
      <c r="H34" s="29"/>
      <c r="I34" s="97">
        <v>0.12</v>
      </c>
      <c r="J34" s="96">
        <f>ROUND(((SUM(BF120:BF234))*I34),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ROUND((SUM(BG120:BG234)),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ROUND((SUM(BH120:BH234)),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ROUND((SUM(BI120:BI234)),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01-10-01.03 - Železniční svršek v km 190,850 - 192,860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164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165</v>
      </c>
      <c r="E99" s="115"/>
      <c r="F99" s="115"/>
      <c r="G99" s="115"/>
      <c r="H99" s="115"/>
      <c r="I99" s="115"/>
      <c r="J99" s="116">
        <f>J133</f>
        <v>0</v>
      </c>
      <c r="L99" s="113"/>
    </row>
    <row r="100" spans="1:31" s="9" customFormat="1" ht="24.95" customHeight="1">
      <c r="B100" s="109"/>
      <c r="D100" s="110" t="s">
        <v>363</v>
      </c>
      <c r="E100" s="111"/>
      <c r="F100" s="111"/>
      <c r="G100" s="111"/>
      <c r="H100" s="111"/>
      <c r="I100" s="111"/>
      <c r="J100" s="112">
        <f>J198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166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6" t="str">
        <f>E7</f>
        <v>Oprava trati v úseku Luka nad Jihlavou-Jihlava-III. a IV. etapa BM</v>
      </c>
      <c r="F110" s="217"/>
      <c r="G110" s="217"/>
      <c r="H110" s="21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E9</f>
        <v>SO 01-10-01.03 - Železniční svršek v km 190,850 - 192,860</v>
      </c>
      <c r="F112" s="218"/>
      <c r="G112" s="218"/>
      <c r="H112" s="218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Vyplň údaj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167</v>
      </c>
      <c r="D119" s="120" t="s">
        <v>57</v>
      </c>
      <c r="E119" s="120" t="s">
        <v>53</v>
      </c>
      <c r="F119" s="120" t="s">
        <v>54</v>
      </c>
      <c r="G119" s="120" t="s">
        <v>168</v>
      </c>
      <c r="H119" s="120" t="s">
        <v>169</v>
      </c>
      <c r="I119" s="120" t="s">
        <v>170</v>
      </c>
      <c r="J119" s="121" t="s">
        <v>160</v>
      </c>
      <c r="K119" s="122" t="s">
        <v>171</v>
      </c>
      <c r="L119" s="123"/>
      <c r="M119" s="59" t="s">
        <v>1</v>
      </c>
      <c r="N119" s="60" t="s">
        <v>36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178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P121+P198</f>
        <v>0</v>
      </c>
      <c r="Q120" s="63"/>
      <c r="R120" s="125">
        <f>R121+R198</f>
        <v>4375.0600000000004</v>
      </c>
      <c r="S120" s="63"/>
      <c r="T120" s="126">
        <f>T121+T198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162</v>
      </c>
      <c r="BK120" s="127">
        <f>BK121+BK198</f>
        <v>0</v>
      </c>
    </row>
    <row r="121" spans="1:65" s="12" customFormat="1" ht="25.9" customHeight="1">
      <c r="B121" s="128"/>
      <c r="D121" s="129" t="s">
        <v>71</v>
      </c>
      <c r="E121" s="130" t="s">
        <v>179</v>
      </c>
      <c r="F121" s="130" t="s">
        <v>180</v>
      </c>
      <c r="I121" s="131"/>
      <c r="J121" s="132">
        <f>BK121</f>
        <v>0</v>
      </c>
      <c r="L121" s="128"/>
      <c r="M121" s="133"/>
      <c r="N121" s="134"/>
      <c r="O121" s="134"/>
      <c r="P121" s="135">
        <f>P122+P133</f>
        <v>0</v>
      </c>
      <c r="Q121" s="134"/>
      <c r="R121" s="135">
        <f>R122+R133</f>
        <v>4375.0600000000004</v>
      </c>
      <c r="S121" s="134"/>
      <c r="T121" s="136">
        <f>T122+T133</f>
        <v>0</v>
      </c>
      <c r="AR121" s="129" t="s">
        <v>80</v>
      </c>
      <c r="AT121" s="137" t="s">
        <v>71</v>
      </c>
      <c r="AU121" s="137" t="s">
        <v>72</v>
      </c>
      <c r="AY121" s="129" t="s">
        <v>181</v>
      </c>
      <c r="BK121" s="138">
        <f>BK122+BK133</f>
        <v>0</v>
      </c>
    </row>
    <row r="122" spans="1:65" s="12" customFormat="1" ht="22.9" customHeight="1">
      <c r="B122" s="128"/>
      <c r="D122" s="129" t="s">
        <v>71</v>
      </c>
      <c r="E122" s="139" t="s">
        <v>80</v>
      </c>
      <c r="F122" s="139" t="s">
        <v>182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SUM(P123:P132)</f>
        <v>0</v>
      </c>
      <c r="Q122" s="134"/>
      <c r="R122" s="135">
        <f>SUM(R123:R132)</f>
        <v>4375.0600000000004</v>
      </c>
      <c r="S122" s="134"/>
      <c r="T122" s="136">
        <f>SUM(T123:T132)</f>
        <v>0</v>
      </c>
      <c r="AR122" s="129" t="s">
        <v>195</v>
      </c>
      <c r="AT122" s="137" t="s">
        <v>71</v>
      </c>
      <c r="AU122" s="137" t="s">
        <v>80</v>
      </c>
      <c r="AY122" s="129" t="s">
        <v>181</v>
      </c>
      <c r="BK122" s="138">
        <f>SUM(BK123:BK132)</f>
        <v>0</v>
      </c>
    </row>
    <row r="123" spans="1:65" s="2" customFormat="1" ht="21.75" customHeight="1">
      <c r="A123" s="29"/>
      <c r="B123" s="141"/>
      <c r="C123" s="142" t="s">
        <v>80</v>
      </c>
      <c r="D123" s="142" t="s">
        <v>183</v>
      </c>
      <c r="E123" s="143" t="s">
        <v>462</v>
      </c>
      <c r="F123" s="144" t="s">
        <v>463</v>
      </c>
      <c r="G123" s="145" t="s">
        <v>434</v>
      </c>
      <c r="H123" s="146">
        <v>4375</v>
      </c>
      <c r="I123" s="147"/>
      <c r="J123" s="148">
        <f>ROUND(I123*H123,2)</f>
        <v>0</v>
      </c>
      <c r="K123" s="149"/>
      <c r="L123" s="150"/>
      <c r="M123" s="151" t="s">
        <v>1</v>
      </c>
      <c r="N123" s="152" t="s">
        <v>37</v>
      </c>
      <c r="O123" s="55"/>
      <c r="P123" s="153">
        <f>O123*H123</f>
        <v>0</v>
      </c>
      <c r="Q123" s="153">
        <v>1</v>
      </c>
      <c r="R123" s="153">
        <f>Q123*H123</f>
        <v>4375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187</v>
      </c>
      <c r="AT123" s="155" t="s">
        <v>183</v>
      </c>
      <c r="AU123" s="155" t="s">
        <v>82</v>
      </c>
      <c r="AY123" s="14" t="s">
        <v>181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80</v>
      </c>
      <c r="BK123" s="156">
        <f>ROUND(I123*H123,2)</f>
        <v>0</v>
      </c>
      <c r="BL123" s="14" t="s">
        <v>188</v>
      </c>
      <c r="BM123" s="155" t="s">
        <v>861</v>
      </c>
    </row>
    <row r="124" spans="1:65" s="2" customFormat="1" ht="11.25">
      <c r="A124" s="29"/>
      <c r="B124" s="30"/>
      <c r="C124" s="29"/>
      <c r="D124" s="157" t="s">
        <v>190</v>
      </c>
      <c r="E124" s="29"/>
      <c r="F124" s="158" t="s">
        <v>463</v>
      </c>
      <c r="G124" s="29"/>
      <c r="H124" s="29"/>
      <c r="I124" s="159"/>
      <c r="J124" s="29"/>
      <c r="K124" s="29"/>
      <c r="L124" s="30"/>
      <c r="M124" s="160"/>
      <c r="N124" s="161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190</v>
      </c>
      <c r="AU124" s="14" t="s">
        <v>82</v>
      </c>
    </row>
    <row r="125" spans="1:65" s="2" customFormat="1" ht="33" customHeight="1">
      <c r="A125" s="29"/>
      <c r="B125" s="141"/>
      <c r="C125" s="142" t="s">
        <v>188</v>
      </c>
      <c r="D125" s="142" t="s">
        <v>183</v>
      </c>
      <c r="E125" s="143" t="s">
        <v>862</v>
      </c>
      <c r="F125" s="144" t="s">
        <v>863</v>
      </c>
      <c r="G125" s="145" t="s">
        <v>602</v>
      </c>
      <c r="H125" s="146">
        <v>1</v>
      </c>
      <c r="I125" s="147"/>
      <c r="J125" s="148">
        <f>ROUND(I125*H125,2)</f>
        <v>0</v>
      </c>
      <c r="K125" s="149"/>
      <c r="L125" s="150"/>
      <c r="M125" s="151" t="s">
        <v>1</v>
      </c>
      <c r="N125" s="152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187</v>
      </c>
      <c r="AT125" s="155" t="s">
        <v>183</v>
      </c>
      <c r="AU125" s="155" t="s">
        <v>82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864</v>
      </c>
    </row>
    <row r="126" spans="1:65" s="2" customFormat="1" ht="19.5">
      <c r="A126" s="29"/>
      <c r="B126" s="30"/>
      <c r="C126" s="29"/>
      <c r="D126" s="157" t="s">
        <v>190</v>
      </c>
      <c r="E126" s="29"/>
      <c r="F126" s="158" t="s">
        <v>863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82</v>
      </c>
    </row>
    <row r="127" spans="1:65" s="2" customFormat="1" ht="16.5" customHeight="1">
      <c r="A127" s="29"/>
      <c r="B127" s="141"/>
      <c r="C127" s="142" t="s">
        <v>203</v>
      </c>
      <c r="D127" s="142" t="s">
        <v>183</v>
      </c>
      <c r="E127" s="143" t="s">
        <v>865</v>
      </c>
      <c r="F127" s="144" t="s">
        <v>866</v>
      </c>
      <c r="G127" s="145" t="s">
        <v>602</v>
      </c>
      <c r="H127" s="146">
        <v>1</v>
      </c>
      <c r="I127" s="147"/>
      <c r="J127" s="148">
        <f>ROUND(I127*H127,2)</f>
        <v>0</v>
      </c>
      <c r="K127" s="149"/>
      <c r="L127" s="150"/>
      <c r="M127" s="151" t="s">
        <v>1</v>
      </c>
      <c r="N127" s="152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187</v>
      </c>
      <c r="AT127" s="155" t="s">
        <v>183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867</v>
      </c>
    </row>
    <row r="128" spans="1:65" s="2" customFormat="1" ht="11.25">
      <c r="A128" s="29"/>
      <c r="B128" s="30"/>
      <c r="C128" s="29"/>
      <c r="D128" s="157" t="s">
        <v>190</v>
      </c>
      <c r="E128" s="29"/>
      <c r="F128" s="158" t="s">
        <v>866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4.2" customHeight="1">
      <c r="A129" s="29"/>
      <c r="B129" s="141"/>
      <c r="C129" s="142" t="s">
        <v>207</v>
      </c>
      <c r="D129" s="142" t="s">
        <v>183</v>
      </c>
      <c r="E129" s="143" t="s">
        <v>868</v>
      </c>
      <c r="F129" s="144" t="s">
        <v>869</v>
      </c>
      <c r="G129" s="145" t="s">
        <v>368</v>
      </c>
      <c r="H129" s="146">
        <v>1</v>
      </c>
      <c r="I129" s="147"/>
      <c r="J129" s="148">
        <f>ROUND(I129*H129,2)</f>
        <v>0</v>
      </c>
      <c r="K129" s="149"/>
      <c r="L129" s="150"/>
      <c r="M129" s="151" t="s">
        <v>1</v>
      </c>
      <c r="N129" s="152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187</v>
      </c>
      <c r="AT129" s="155" t="s">
        <v>183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870</v>
      </c>
    </row>
    <row r="130" spans="1:65" s="2" customFormat="1" ht="19.5">
      <c r="A130" s="29"/>
      <c r="B130" s="30"/>
      <c r="C130" s="29"/>
      <c r="D130" s="157" t="s">
        <v>190</v>
      </c>
      <c r="E130" s="29"/>
      <c r="F130" s="158" t="s">
        <v>869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16.5" customHeight="1">
      <c r="A131" s="29"/>
      <c r="B131" s="141"/>
      <c r="C131" s="142" t="s">
        <v>211</v>
      </c>
      <c r="D131" s="142" t="s">
        <v>183</v>
      </c>
      <c r="E131" s="143" t="s">
        <v>871</v>
      </c>
      <c r="F131" s="144" t="s">
        <v>872</v>
      </c>
      <c r="G131" s="145" t="s">
        <v>368</v>
      </c>
      <c r="H131" s="146">
        <v>1</v>
      </c>
      <c r="I131" s="147"/>
      <c r="J131" s="148">
        <f>ROUND(I131*H131,2)</f>
        <v>0</v>
      </c>
      <c r="K131" s="149"/>
      <c r="L131" s="150"/>
      <c r="M131" s="151" t="s">
        <v>1</v>
      </c>
      <c r="N131" s="152" t="s">
        <v>37</v>
      </c>
      <c r="O131" s="55"/>
      <c r="P131" s="153">
        <f>O131*H131</f>
        <v>0</v>
      </c>
      <c r="Q131" s="153">
        <v>0.06</v>
      </c>
      <c r="R131" s="153">
        <f>Q131*H131</f>
        <v>0.06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187</v>
      </c>
      <c r="AT131" s="155" t="s">
        <v>183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873</v>
      </c>
    </row>
    <row r="132" spans="1:65" s="2" customFormat="1" ht="11.25">
      <c r="A132" s="29"/>
      <c r="B132" s="30"/>
      <c r="C132" s="29"/>
      <c r="D132" s="157" t="s">
        <v>190</v>
      </c>
      <c r="E132" s="29"/>
      <c r="F132" s="158" t="s">
        <v>872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12" customFormat="1" ht="22.9" customHeight="1">
      <c r="B133" s="128"/>
      <c r="D133" s="129" t="s">
        <v>71</v>
      </c>
      <c r="E133" s="139" t="s">
        <v>82</v>
      </c>
      <c r="F133" s="139" t="s">
        <v>218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SUM(P134:P197)</f>
        <v>0</v>
      </c>
      <c r="Q133" s="134"/>
      <c r="R133" s="135">
        <f>SUM(R134:R197)</f>
        <v>0</v>
      </c>
      <c r="S133" s="134"/>
      <c r="T133" s="136">
        <f>SUM(T134:T197)</f>
        <v>0</v>
      </c>
      <c r="AR133" s="129" t="s">
        <v>80</v>
      </c>
      <c r="AT133" s="137" t="s">
        <v>71</v>
      </c>
      <c r="AU133" s="137" t="s">
        <v>80</v>
      </c>
      <c r="AY133" s="129" t="s">
        <v>181</v>
      </c>
      <c r="BK133" s="138">
        <f>SUM(BK134:BK197)</f>
        <v>0</v>
      </c>
    </row>
    <row r="134" spans="1:65" s="2" customFormat="1" ht="24.2" customHeight="1">
      <c r="A134" s="29"/>
      <c r="B134" s="141"/>
      <c r="C134" s="162" t="s">
        <v>187</v>
      </c>
      <c r="D134" s="162" t="s">
        <v>220</v>
      </c>
      <c r="E134" s="163" t="s">
        <v>465</v>
      </c>
      <c r="F134" s="164" t="s">
        <v>466</v>
      </c>
      <c r="G134" s="165" t="s">
        <v>467</v>
      </c>
      <c r="H134" s="166">
        <v>0.11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874</v>
      </c>
    </row>
    <row r="135" spans="1:65" s="2" customFormat="1" ht="146.25">
      <c r="A135" s="29"/>
      <c r="B135" s="30"/>
      <c r="C135" s="29"/>
      <c r="D135" s="157" t="s">
        <v>190</v>
      </c>
      <c r="E135" s="29"/>
      <c r="F135" s="158" t="s">
        <v>469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4.2" customHeight="1">
      <c r="A136" s="29"/>
      <c r="B136" s="141"/>
      <c r="C136" s="162" t="s">
        <v>219</v>
      </c>
      <c r="D136" s="162" t="s">
        <v>220</v>
      </c>
      <c r="E136" s="163" t="s">
        <v>875</v>
      </c>
      <c r="F136" s="164" t="s">
        <v>876</v>
      </c>
      <c r="G136" s="165" t="s">
        <v>413</v>
      </c>
      <c r="H136" s="166">
        <v>50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877</v>
      </c>
    </row>
    <row r="137" spans="1:65" s="2" customFormat="1" ht="146.25">
      <c r="A137" s="29"/>
      <c r="B137" s="30"/>
      <c r="C137" s="29"/>
      <c r="D137" s="157" t="s">
        <v>190</v>
      </c>
      <c r="E137" s="29"/>
      <c r="F137" s="158" t="s">
        <v>878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21.75" customHeight="1">
      <c r="A138" s="29"/>
      <c r="B138" s="141"/>
      <c r="C138" s="162" t="s">
        <v>225</v>
      </c>
      <c r="D138" s="162" t="s">
        <v>220</v>
      </c>
      <c r="E138" s="163" t="s">
        <v>470</v>
      </c>
      <c r="F138" s="164" t="s">
        <v>471</v>
      </c>
      <c r="G138" s="165" t="s">
        <v>467</v>
      </c>
      <c r="H138" s="166">
        <v>1.86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879</v>
      </c>
    </row>
    <row r="139" spans="1:65" s="2" customFormat="1" ht="146.25">
      <c r="A139" s="29"/>
      <c r="B139" s="30"/>
      <c r="C139" s="29"/>
      <c r="D139" s="157" t="s">
        <v>190</v>
      </c>
      <c r="E139" s="29"/>
      <c r="F139" s="158" t="s">
        <v>473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16.5" customHeight="1">
      <c r="A140" s="29"/>
      <c r="B140" s="141"/>
      <c r="C140" s="162" t="s">
        <v>229</v>
      </c>
      <c r="D140" s="162" t="s">
        <v>220</v>
      </c>
      <c r="E140" s="163" t="s">
        <v>474</v>
      </c>
      <c r="F140" s="164" t="s">
        <v>475</v>
      </c>
      <c r="G140" s="165" t="s">
        <v>476</v>
      </c>
      <c r="H140" s="166">
        <v>2527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880</v>
      </c>
    </row>
    <row r="141" spans="1:65" s="2" customFormat="1" ht="48.75">
      <c r="A141" s="29"/>
      <c r="B141" s="30"/>
      <c r="C141" s="29"/>
      <c r="D141" s="157" t="s">
        <v>190</v>
      </c>
      <c r="E141" s="29"/>
      <c r="F141" s="158" t="s">
        <v>478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21.75" customHeight="1">
      <c r="A142" s="29"/>
      <c r="B142" s="141"/>
      <c r="C142" s="162" t="s">
        <v>8</v>
      </c>
      <c r="D142" s="162" t="s">
        <v>220</v>
      </c>
      <c r="E142" s="163" t="s">
        <v>881</v>
      </c>
      <c r="F142" s="164" t="s">
        <v>882</v>
      </c>
      <c r="G142" s="165" t="s">
        <v>476</v>
      </c>
      <c r="H142" s="166">
        <v>47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883</v>
      </c>
    </row>
    <row r="143" spans="1:65" s="2" customFormat="1" ht="48.75">
      <c r="A143" s="29"/>
      <c r="B143" s="30"/>
      <c r="C143" s="29"/>
      <c r="D143" s="157" t="s">
        <v>190</v>
      </c>
      <c r="E143" s="29"/>
      <c r="F143" s="158" t="s">
        <v>884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24.2" customHeight="1">
      <c r="A144" s="29"/>
      <c r="B144" s="141"/>
      <c r="C144" s="162" t="s">
        <v>236</v>
      </c>
      <c r="D144" s="162" t="s">
        <v>220</v>
      </c>
      <c r="E144" s="163" t="s">
        <v>479</v>
      </c>
      <c r="F144" s="164" t="s">
        <v>480</v>
      </c>
      <c r="G144" s="165" t="s">
        <v>413</v>
      </c>
      <c r="H144" s="166">
        <v>700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885</v>
      </c>
    </row>
    <row r="145" spans="1:65" s="2" customFormat="1" ht="39">
      <c r="A145" s="29"/>
      <c r="B145" s="30"/>
      <c r="C145" s="29"/>
      <c r="D145" s="157" t="s">
        <v>190</v>
      </c>
      <c r="E145" s="29"/>
      <c r="F145" s="158" t="s">
        <v>482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24.2" customHeight="1">
      <c r="A146" s="29"/>
      <c r="B146" s="141"/>
      <c r="C146" s="162" t="s">
        <v>241</v>
      </c>
      <c r="D146" s="162" t="s">
        <v>220</v>
      </c>
      <c r="E146" s="163" t="s">
        <v>483</v>
      </c>
      <c r="F146" s="164" t="s">
        <v>484</v>
      </c>
      <c r="G146" s="165" t="s">
        <v>467</v>
      </c>
      <c r="H146" s="166">
        <v>1.984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886</v>
      </c>
    </row>
    <row r="147" spans="1:65" s="2" customFormat="1" ht="48.75">
      <c r="A147" s="29"/>
      <c r="B147" s="30"/>
      <c r="C147" s="29"/>
      <c r="D147" s="157" t="s">
        <v>190</v>
      </c>
      <c r="E147" s="29"/>
      <c r="F147" s="158" t="s">
        <v>486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24.2" customHeight="1">
      <c r="A148" s="29"/>
      <c r="B148" s="141"/>
      <c r="C148" s="162" t="s">
        <v>245</v>
      </c>
      <c r="D148" s="162" t="s">
        <v>220</v>
      </c>
      <c r="E148" s="163" t="s">
        <v>487</v>
      </c>
      <c r="F148" s="164" t="s">
        <v>488</v>
      </c>
      <c r="G148" s="165" t="s">
        <v>467</v>
      </c>
      <c r="H148" s="166">
        <v>1.9570000000000001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887</v>
      </c>
    </row>
    <row r="149" spans="1:65" s="2" customFormat="1" ht="48.75">
      <c r="A149" s="29"/>
      <c r="B149" s="30"/>
      <c r="C149" s="29"/>
      <c r="D149" s="157" t="s">
        <v>190</v>
      </c>
      <c r="E149" s="29"/>
      <c r="F149" s="158" t="s">
        <v>490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24.2" customHeight="1">
      <c r="A150" s="29"/>
      <c r="B150" s="141"/>
      <c r="C150" s="162" t="s">
        <v>249</v>
      </c>
      <c r="D150" s="162" t="s">
        <v>220</v>
      </c>
      <c r="E150" s="163" t="s">
        <v>888</v>
      </c>
      <c r="F150" s="164" t="s">
        <v>889</v>
      </c>
      <c r="G150" s="165" t="s">
        <v>467</v>
      </c>
      <c r="H150" s="166">
        <v>2.7E-2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890</v>
      </c>
    </row>
    <row r="151" spans="1:65" s="2" customFormat="1" ht="58.5">
      <c r="A151" s="29"/>
      <c r="B151" s="30"/>
      <c r="C151" s="29"/>
      <c r="D151" s="157" t="s">
        <v>190</v>
      </c>
      <c r="E151" s="29"/>
      <c r="F151" s="158" t="s">
        <v>891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4.2" customHeight="1">
      <c r="A152" s="29"/>
      <c r="B152" s="141"/>
      <c r="C152" s="162" t="s">
        <v>253</v>
      </c>
      <c r="D152" s="162" t="s">
        <v>220</v>
      </c>
      <c r="E152" s="163" t="s">
        <v>491</v>
      </c>
      <c r="F152" s="164" t="s">
        <v>492</v>
      </c>
      <c r="G152" s="165" t="s">
        <v>368</v>
      </c>
      <c r="H152" s="166">
        <v>176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892</v>
      </c>
    </row>
    <row r="153" spans="1:65" s="2" customFormat="1" ht="29.25">
      <c r="A153" s="29"/>
      <c r="B153" s="30"/>
      <c r="C153" s="29"/>
      <c r="D153" s="157" t="s">
        <v>190</v>
      </c>
      <c r="E153" s="29"/>
      <c r="F153" s="158" t="s">
        <v>494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24.2" customHeight="1">
      <c r="A154" s="29"/>
      <c r="B154" s="141"/>
      <c r="C154" s="162" t="s">
        <v>257</v>
      </c>
      <c r="D154" s="162" t="s">
        <v>220</v>
      </c>
      <c r="E154" s="163" t="s">
        <v>495</v>
      </c>
      <c r="F154" s="164" t="s">
        <v>496</v>
      </c>
      <c r="G154" s="165" t="s">
        <v>467</v>
      </c>
      <c r="H154" s="166">
        <v>1.984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893</v>
      </c>
    </row>
    <row r="155" spans="1:65" s="2" customFormat="1" ht="78">
      <c r="A155" s="29"/>
      <c r="B155" s="30"/>
      <c r="C155" s="29"/>
      <c r="D155" s="157" t="s">
        <v>190</v>
      </c>
      <c r="E155" s="29"/>
      <c r="F155" s="158" t="s">
        <v>498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24.2" customHeight="1">
      <c r="A156" s="29"/>
      <c r="B156" s="141"/>
      <c r="C156" s="162" t="s">
        <v>262</v>
      </c>
      <c r="D156" s="162" t="s">
        <v>220</v>
      </c>
      <c r="E156" s="163" t="s">
        <v>894</v>
      </c>
      <c r="F156" s="164" t="s">
        <v>895</v>
      </c>
      <c r="G156" s="165" t="s">
        <v>413</v>
      </c>
      <c r="H156" s="166">
        <v>50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896</v>
      </c>
    </row>
    <row r="157" spans="1:65" s="2" customFormat="1" ht="87.75">
      <c r="A157" s="29"/>
      <c r="B157" s="30"/>
      <c r="C157" s="29"/>
      <c r="D157" s="157" t="s">
        <v>190</v>
      </c>
      <c r="E157" s="29"/>
      <c r="F157" s="158" t="s">
        <v>897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2" customFormat="1" ht="24.2" customHeight="1">
      <c r="A158" s="29"/>
      <c r="B158" s="141"/>
      <c r="C158" s="162" t="s">
        <v>267</v>
      </c>
      <c r="D158" s="162" t="s">
        <v>220</v>
      </c>
      <c r="E158" s="163" t="s">
        <v>499</v>
      </c>
      <c r="F158" s="164" t="s">
        <v>500</v>
      </c>
      <c r="G158" s="165" t="s">
        <v>467</v>
      </c>
      <c r="H158" s="166">
        <v>1.984</v>
      </c>
      <c r="I158" s="167"/>
      <c r="J158" s="168">
        <f>ROUND(I158*H158,2)</f>
        <v>0</v>
      </c>
      <c r="K158" s="169"/>
      <c r="L158" s="30"/>
      <c r="M158" s="170" t="s">
        <v>1</v>
      </c>
      <c r="N158" s="171" t="s">
        <v>37</v>
      </c>
      <c r="O158" s="55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188</v>
      </c>
      <c r="AT158" s="155" t="s">
        <v>220</v>
      </c>
      <c r="AU158" s="155" t="s">
        <v>82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188</v>
      </c>
      <c r="BM158" s="155" t="s">
        <v>898</v>
      </c>
    </row>
    <row r="159" spans="1:65" s="2" customFormat="1" ht="39">
      <c r="A159" s="29"/>
      <c r="B159" s="30"/>
      <c r="C159" s="29"/>
      <c r="D159" s="157" t="s">
        <v>190</v>
      </c>
      <c r="E159" s="29"/>
      <c r="F159" s="158" t="s">
        <v>502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82</v>
      </c>
    </row>
    <row r="160" spans="1:65" s="2" customFormat="1" ht="24.2" customHeight="1">
      <c r="A160" s="29"/>
      <c r="B160" s="141"/>
      <c r="C160" s="162" t="s">
        <v>7</v>
      </c>
      <c r="D160" s="162" t="s">
        <v>220</v>
      </c>
      <c r="E160" s="163" t="s">
        <v>899</v>
      </c>
      <c r="F160" s="164" t="s">
        <v>900</v>
      </c>
      <c r="G160" s="165" t="s">
        <v>413</v>
      </c>
      <c r="H160" s="166">
        <v>50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188</v>
      </c>
      <c r="AT160" s="155" t="s">
        <v>220</v>
      </c>
      <c r="AU160" s="155" t="s">
        <v>82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188</v>
      </c>
      <c r="BM160" s="155" t="s">
        <v>901</v>
      </c>
    </row>
    <row r="161" spans="1:65" s="2" customFormat="1" ht="39">
      <c r="A161" s="29"/>
      <c r="B161" s="30"/>
      <c r="C161" s="29"/>
      <c r="D161" s="157" t="s">
        <v>190</v>
      </c>
      <c r="E161" s="29"/>
      <c r="F161" s="158" t="s">
        <v>902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82</v>
      </c>
    </row>
    <row r="162" spans="1:65" s="2" customFormat="1" ht="24.2" customHeight="1">
      <c r="A162" s="29"/>
      <c r="B162" s="141"/>
      <c r="C162" s="162" t="s">
        <v>274</v>
      </c>
      <c r="D162" s="162" t="s">
        <v>220</v>
      </c>
      <c r="E162" s="163" t="s">
        <v>503</v>
      </c>
      <c r="F162" s="164" t="s">
        <v>504</v>
      </c>
      <c r="G162" s="165" t="s">
        <v>505</v>
      </c>
      <c r="H162" s="166">
        <v>26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188</v>
      </c>
      <c r="AT162" s="155" t="s">
        <v>220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188</v>
      </c>
      <c r="BM162" s="155" t="s">
        <v>903</v>
      </c>
    </row>
    <row r="163" spans="1:65" s="2" customFormat="1" ht="87.75">
      <c r="A163" s="29"/>
      <c r="B163" s="30"/>
      <c r="C163" s="29"/>
      <c r="D163" s="157" t="s">
        <v>190</v>
      </c>
      <c r="E163" s="29"/>
      <c r="F163" s="158" t="s">
        <v>507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2" customFormat="1" ht="24.2" customHeight="1">
      <c r="A164" s="29"/>
      <c r="B164" s="141"/>
      <c r="C164" s="162" t="s">
        <v>278</v>
      </c>
      <c r="D164" s="162" t="s">
        <v>220</v>
      </c>
      <c r="E164" s="163" t="s">
        <v>508</v>
      </c>
      <c r="F164" s="164" t="s">
        <v>509</v>
      </c>
      <c r="G164" s="165" t="s">
        <v>505</v>
      </c>
      <c r="H164" s="166">
        <v>28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904</v>
      </c>
    </row>
    <row r="165" spans="1:65" s="2" customFormat="1" ht="68.25">
      <c r="A165" s="29"/>
      <c r="B165" s="30"/>
      <c r="C165" s="29"/>
      <c r="D165" s="157" t="s">
        <v>190</v>
      </c>
      <c r="E165" s="29"/>
      <c r="F165" s="158" t="s">
        <v>511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24.2" customHeight="1">
      <c r="A166" s="29"/>
      <c r="B166" s="141"/>
      <c r="C166" s="162" t="s">
        <v>347</v>
      </c>
      <c r="D166" s="162" t="s">
        <v>220</v>
      </c>
      <c r="E166" s="163" t="s">
        <v>512</v>
      </c>
      <c r="F166" s="164" t="s">
        <v>513</v>
      </c>
      <c r="G166" s="165" t="s">
        <v>505</v>
      </c>
      <c r="H166" s="166">
        <v>12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905</v>
      </c>
    </row>
    <row r="167" spans="1:65" s="2" customFormat="1" ht="29.25">
      <c r="A167" s="29"/>
      <c r="B167" s="30"/>
      <c r="C167" s="29"/>
      <c r="D167" s="157" t="s">
        <v>190</v>
      </c>
      <c r="E167" s="29"/>
      <c r="F167" s="158" t="s">
        <v>515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2" customFormat="1" ht="24.2" customHeight="1">
      <c r="A168" s="29"/>
      <c r="B168" s="141"/>
      <c r="C168" s="162" t="s">
        <v>349</v>
      </c>
      <c r="D168" s="162" t="s">
        <v>220</v>
      </c>
      <c r="E168" s="163" t="s">
        <v>516</v>
      </c>
      <c r="F168" s="164" t="s">
        <v>517</v>
      </c>
      <c r="G168" s="165" t="s">
        <v>505</v>
      </c>
      <c r="H168" s="166">
        <v>22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906</v>
      </c>
    </row>
    <row r="169" spans="1:65" s="2" customFormat="1" ht="58.5">
      <c r="A169" s="29"/>
      <c r="B169" s="30"/>
      <c r="C169" s="29"/>
      <c r="D169" s="157" t="s">
        <v>190</v>
      </c>
      <c r="E169" s="29"/>
      <c r="F169" s="158" t="s">
        <v>519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33" customHeight="1">
      <c r="A170" s="29"/>
      <c r="B170" s="141"/>
      <c r="C170" s="162" t="s">
        <v>353</v>
      </c>
      <c r="D170" s="162" t="s">
        <v>220</v>
      </c>
      <c r="E170" s="163" t="s">
        <v>907</v>
      </c>
      <c r="F170" s="164" t="s">
        <v>908</v>
      </c>
      <c r="G170" s="165" t="s">
        <v>505</v>
      </c>
      <c r="H170" s="166">
        <v>6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909</v>
      </c>
    </row>
    <row r="171" spans="1:65" s="2" customFormat="1" ht="58.5">
      <c r="A171" s="29"/>
      <c r="B171" s="30"/>
      <c r="C171" s="29"/>
      <c r="D171" s="157" t="s">
        <v>190</v>
      </c>
      <c r="E171" s="29"/>
      <c r="F171" s="158" t="s">
        <v>910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24.2" customHeight="1">
      <c r="A172" s="29"/>
      <c r="B172" s="141"/>
      <c r="C172" s="162" t="s">
        <v>355</v>
      </c>
      <c r="D172" s="162" t="s">
        <v>220</v>
      </c>
      <c r="E172" s="163" t="s">
        <v>520</v>
      </c>
      <c r="F172" s="164" t="s">
        <v>521</v>
      </c>
      <c r="G172" s="165" t="s">
        <v>413</v>
      </c>
      <c r="H172" s="166">
        <v>4120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911</v>
      </c>
    </row>
    <row r="173" spans="1:65" s="2" customFormat="1" ht="48.75">
      <c r="A173" s="29"/>
      <c r="B173" s="30"/>
      <c r="C173" s="29"/>
      <c r="D173" s="157" t="s">
        <v>190</v>
      </c>
      <c r="E173" s="29"/>
      <c r="F173" s="158" t="s">
        <v>523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24.2" customHeight="1">
      <c r="A174" s="29"/>
      <c r="B174" s="141"/>
      <c r="C174" s="162" t="s">
        <v>359</v>
      </c>
      <c r="D174" s="162" t="s">
        <v>220</v>
      </c>
      <c r="E174" s="163" t="s">
        <v>524</v>
      </c>
      <c r="F174" s="164" t="s">
        <v>525</v>
      </c>
      <c r="G174" s="165" t="s">
        <v>413</v>
      </c>
      <c r="H174" s="166">
        <v>4120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912</v>
      </c>
    </row>
    <row r="175" spans="1:65" s="2" customFormat="1" ht="58.5">
      <c r="A175" s="29"/>
      <c r="B175" s="30"/>
      <c r="C175" s="29"/>
      <c r="D175" s="157" t="s">
        <v>190</v>
      </c>
      <c r="E175" s="29"/>
      <c r="F175" s="158" t="s">
        <v>527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2" customFormat="1" ht="24.2" customHeight="1">
      <c r="A176" s="29"/>
      <c r="B176" s="141"/>
      <c r="C176" s="162" t="s">
        <v>553</v>
      </c>
      <c r="D176" s="162" t="s">
        <v>220</v>
      </c>
      <c r="E176" s="163" t="s">
        <v>913</v>
      </c>
      <c r="F176" s="164" t="s">
        <v>914</v>
      </c>
      <c r="G176" s="165" t="s">
        <v>413</v>
      </c>
      <c r="H176" s="166">
        <v>50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915</v>
      </c>
    </row>
    <row r="177" spans="1:65" s="2" customFormat="1" ht="48.75">
      <c r="A177" s="29"/>
      <c r="B177" s="30"/>
      <c r="C177" s="29"/>
      <c r="D177" s="157" t="s">
        <v>190</v>
      </c>
      <c r="E177" s="29"/>
      <c r="F177" s="158" t="s">
        <v>916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2" customFormat="1" ht="24.2" customHeight="1">
      <c r="A178" s="29"/>
      <c r="B178" s="141"/>
      <c r="C178" s="162" t="s">
        <v>555</v>
      </c>
      <c r="D178" s="162" t="s">
        <v>220</v>
      </c>
      <c r="E178" s="163" t="s">
        <v>917</v>
      </c>
      <c r="F178" s="164" t="s">
        <v>918</v>
      </c>
      <c r="G178" s="165" t="s">
        <v>413</v>
      </c>
      <c r="H178" s="166">
        <v>50</v>
      </c>
      <c r="I178" s="167"/>
      <c r="J178" s="168">
        <f>ROUND(I178*H178,2)</f>
        <v>0</v>
      </c>
      <c r="K178" s="169"/>
      <c r="L178" s="30"/>
      <c r="M178" s="170" t="s">
        <v>1</v>
      </c>
      <c r="N178" s="171" t="s">
        <v>37</v>
      </c>
      <c r="O178" s="55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5" t="s">
        <v>188</v>
      </c>
      <c r="AT178" s="155" t="s">
        <v>220</v>
      </c>
      <c r="AU178" s="155" t="s">
        <v>82</v>
      </c>
      <c r="AY178" s="14" t="s">
        <v>181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80</v>
      </c>
      <c r="BK178" s="156">
        <f>ROUND(I178*H178,2)</f>
        <v>0</v>
      </c>
      <c r="BL178" s="14" t="s">
        <v>188</v>
      </c>
      <c r="BM178" s="155" t="s">
        <v>919</v>
      </c>
    </row>
    <row r="179" spans="1:65" s="2" customFormat="1" ht="48.75">
      <c r="A179" s="29"/>
      <c r="B179" s="30"/>
      <c r="C179" s="29"/>
      <c r="D179" s="157" t="s">
        <v>190</v>
      </c>
      <c r="E179" s="29"/>
      <c r="F179" s="158" t="s">
        <v>920</v>
      </c>
      <c r="G179" s="29"/>
      <c r="H179" s="29"/>
      <c r="I179" s="159"/>
      <c r="J179" s="29"/>
      <c r="K179" s="29"/>
      <c r="L179" s="30"/>
      <c r="M179" s="160"/>
      <c r="N179" s="161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190</v>
      </c>
      <c r="AU179" s="14" t="s">
        <v>82</v>
      </c>
    </row>
    <row r="180" spans="1:65" s="2" customFormat="1" ht="24.2" customHeight="1">
      <c r="A180" s="29"/>
      <c r="B180" s="141"/>
      <c r="C180" s="162" t="s">
        <v>560</v>
      </c>
      <c r="D180" s="162" t="s">
        <v>220</v>
      </c>
      <c r="E180" s="163" t="s">
        <v>921</v>
      </c>
      <c r="F180" s="164" t="s">
        <v>922</v>
      </c>
      <c r="G180" s="165" t="s">
        <v>413</v>
      </c>
      <c r="H180" s="166">
        <v>50</v>
      </c>
      <c r="I180" s="167"/>
      <c r="J180" s="168">
        <f>ROUND(I180*H180,2)</f>
        <v>0</v>
      </c>
      <c r="K180" s="169"/>
      <c r="L180" s="30"/>
      <c r="M180" s="170" t="s">
        <v>1</v>
      </c>
      <c r="N180" s="171" t="s">
        <v>37</v>
      </c>
      <c r="O180" s="55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5" t="s">
        <v>188</v>
      </c>
      <c r="AT180" s="155" t="s">
        <v>220</v>
      </c>
      <c r="AU180" s="155" t="s">
        <v>82</v>
      </c>
      <c r="AY180" s="14" t="s">
        <v>181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80</v>
      </c>
      <c r="BK180" s="156">
        <f>ROUND(I180*H180,2)</f>
        <v>0</v>
      </c>
      <c r="BL180" s="14" t="s">
        <v>188</v>
      </c>
      <c r="BM180" s="155" t="s">
        <v>923</v>
      </c>
    </row>
    <row r="181" spans="1:65" s="2" customFormat="1" ht="39">
      <c r="A181" s="29"/>
      <c r="B181" s="30"/>
      <c r="C181" s="29"/>
      <c r="D181" s="157" t="s">
        <v>190</v>
      </c>
      <c r="E181" s="29"/>
      <c r="F181" s="158" t="s">
        <v>924</v>
      </c>
      <c r="G181" s="29"/>
      <c r="H181" s="29"/>
      <c r="I181" s="159"/>
      <c r="J181" s="29"/>
      <c r="K181" s="29"/>
      <c r="L181" s="30"/>
      <c r="M181" s="160"/>
      <c r="N181" s="161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190</v>
      </c>
      <c r="AU181" s="14" t="s">
        <v>82</v>
      </c>
    </row>
    <row r="182" spans="1:65" s="2" customFormat="1" ht="21.75" customHeight="1">
      <c r="A182" s="29"/>
      <c r="B182" s="141"/>
      <c r="C182" s="162" t="s">
        <v>562</v>
      </c>
      <c r="D182" s="162" t="s">
        <v>220</v>
      </c>
      <c r="E182" s="163" t="s">
        <v>925</v>
      </c>
      <c r="F182" s="164" t="s">
        <v>926</v>
      </c>
      <c r="G182" s="165" t="s">
        <v>368</v>
      </c>
      <c r="H182" s="166">
        <v>1</v>
      </c>
      <c r="I182" s="167"/>
      <c r="J182" s="168">
        <f>ROUND(I182*H182,2)</f>
        <v>0</v>
      </c>
      <c r="K182" s="169"/>
      <c r="L182" s="30"/>
      <c r="M182" s="170" t="s">
        <v>1</v>
      </c>
      <c r="N182" s="171" t="s">
        <v>37</v>
      </c>
      <c r="O182" s="55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5" t="s">
        <v>188</v>
      </c>
      <c r="AT182" s="155" t="s">
        <v>220</v>
      </c>
      <c r="AU182" s="155" t="s">
        <v>82</v>
      </c>
      <c r="AY182" s="14" t="s">
        <v>181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80</v>
      </c>
      <c r="BK182" s="156">
        <f>ROUND(I182*H182,2)</f>
        <v>0</v>
      </c>
      <c r="BL182" s="14" t="s">
        <v>188</v>
      </c>
      <c r="BM182" s="155" t="s">
        <v>927</v>
      </c>
    </row>
    <row r="183" spans="1:65" s="2" customFormat="1" ht="29.25">
      <c r="A183" s="29"/>
      <c r="B183" s="30"/>
      <c r="C183" s="29"/>
      <c r="D183" s="157" t="s">
        <v>190</v>
      </c>
      <c r="E183" s="29"/>
      <c r="F183" s="158" t="s">
        <v>928</v>
      </c>
      <c r="G183" s="29"/>
      <c r="H183" s="29"/>
      <c r="I183" s="159"/>
      <c r="J183" s="29"/>
      <c r="K183" s="29"/>
      <c r="L183" s="30"/>
      <c r="M183" s="160"/>
      <c r="N183" s="161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190</v>
      </c>
      <c r="AU183" s="14" t="s">
        <v>82</v>
      </c>
    </row>
    <row r="184" spans="1:65" s="2" customFormat="1" ht="21.75" customHeight="1">
      <c r="A184" s="29"/>
      <c r="B184" s="141"/>
      <c r="C184" s="162" t="s">
        <v>564</v>
      </c>
      <c r="D184" s="162" t="s">
        <v>220</v>
      </c>
      <c r="E184" s="163" t="s">
        <v>929</v>
      </c>
      <c r="F184" s="164" t="s">
        <v>930</v>
      </c>
      <c r="G184" s="165" t="s">
        <v>368</v>
      </c>
      <c r="H184" s="166">
        <v>1</v>
      </c>
      <c r="I184" s="167"/>
      <c r="J184" s="168">
        <f>ROUND(I184*H184,2)</f>
        <v>0</v>
      </c>
      <c r="K184" s="169"/>
      <c r="L184" s="30"/>
      <c r="M184" s="170" t="s">
        <v>1</v>
      </c>
      <c r="N184" s="171" t="s">
        <v>37</v>
      </c>
      <c r="O184" s="55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5" t="s">
        <v>188</v>
      </c>
      <c r="AT184" s="155" t="s">
        <v>220</v>
      </c>
      <c r="AU184" s="155" t="s">
        <v>82</v>
      </c>
      <c r="AY184" s="14" t="s">
        <v>181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80</v>
      </c>
      <c r="BK184" s="156">
        <f>ROUND(I184*H184,2)</f>
        <v>0</v>
      </c>
      <c r="BL184" s="14" t="s">
        <v>188</v>
      </c>
      <c r="BM184" s="155" t="s">
        <v>931</v>
      </c>
    </row>
    <row r="185" spans="1:65" s="2" customFormat="1" ht="39">
      <c r="A185" s="29"/>
      <c r="B185" s="30"/>
      <c r="C185" s="29"/>
      <c r="D185" s="157" t="s">
        <v>190</v>
      </c>
      <c r="E185" s="29"/>
      <c r="F185" s="158" t="s">
        <v>932</v>
      </c>
      <c r="G185" s="29"/>
      <c r="H185" s="29"/>
      <c r="I185" s="159"/>
      <c r="J185" s="29"/>
      <c r="K185" s="29"/>
      <c r="L185" s="30"/>
      <c r="M185" s="160"/>
      <c r="N185" s="161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190</v>
      </c>
      <c r="AU185" s="14" t="s">
        <v>82</v>
      </c>
    </row>
    <row r="186" spans="1:65" s="2" customFormat="1" ht="16.5" customHeight="1">
      <c r="A186" s="29"/>
      <c r="B186" s="141"/>
      <c r="C186" s="162" t="s">
        <v>566</v>
      </c>
      <c r="D186" s="162" t="s">
        <v>220</v>
      </c>
      <c r="E186" s="163" t="s">
        <v>528</v>
      </c>
      <c r="F186" s="164" t="s">
        <v>529</v>
      </c>
      <c r="G186" s="165" t="s">
        <v>434</v>
      </c>
      <c r="H186" s="166">
        <v>96</v>
      </c>
      <c r="I186" s="167"/>
      <c r="J186" s="168">
        <f>ROUND(I186*H186,2)</f>
        <v>0</v>
      </c>
      <c r="K186" s="169"/>
      <c r="L186" s="30"/>
      <c r="M186" s="170" t="s">
        <v>1</v>
      </c>
      <c r="N186" s="171" t="s">
        <v>37</v>
      </c>
      <c r="O186" s="55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5" t="s">
        <v>188</v>
      </c>
      <c r="AT186" s="155" t="s">
        <v>220</v>
      </c>
      <c r="AU186" s="155" t="s">
        <v>82</v>
      </c>
      <c r="AY186" s="14" t="s">
        <v>181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80</v>
      </c>
      <c r="BK186" s="156">
        <f>ROUND(I186*H186,2)</f>
        <v>0</v>
      </c>
      <c r="BL186" s="14" t="s">
        <v>188</v>
      </c>
      <c r="BM186" s="155" t="s">
        <v>933</v>
      </c>
    </row>
    <row r="187" spans="1:65" s="2" customFormat="1" ht="29.25">
      <c r="A187" s="29"/>
      <c r="B187" s="30"/>
      <c r="C187" s="29"/>
      <c r="D187" s="157" t="s">
        <v>190</v>
      </c>
      <c r="E187" s="29"/>
      <c r="F187" s="158" t="s">
        <v>531</v>
      </c>
      <c r="G187" s="29"/>
      <c r="H187" s="29"/>
      <c r="I187" s="159"/>
      <c r="J187" s="29"/>
      <c r="K187" s="29"/>
      <c r="L187" s="30"/>
      <c r="M187" s="160"/>
      <c r="N187" s="161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190</v>
      </c>
      <c r="AU187" s="14" t="s">
        <v>82</v>
      </c>
    </row>
    <row r="188" spans="1:65" s="2" customFormat="1" ht="16.5" customHeight="1">
      <c r="A188" s="29"/>
      <c r="B188" s="141"/>
      <c r="C188" s="162" t="s">
        <v>568</v>
      </c>
      <c r="D188" s="162" t="s">
        <v>220</v>
      </c>
      <c r="E188" s="163" t="s">
        <v>532</v>
      </c>
      <c r="F188" s="164" t="s">
        <v>533</v>
      </c>
      <c r="G188" s="165" t="s">
        <v>434</v>
      </c>
      <c r="H188" s="166">
        <v>891</v>
      </c>
      <c r="I188" s="167"/>
      <c r="J188" s="168">
        <f>ROUND(I188*H188,2)</f>
        <v>0</v>
      </c>
      <c r="K188" s="169"/>
      <c r="L188" s="30"/>
      <c r="M188" s="170" t="s">
        <v>1</v>
      </c>
      <c r="N188" s="171" t="s">
        <v>37</v>
      </c>
      <c r="O188" s="55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5" t="s">
        <v>188</v>
      </c>
      <c r="AT188" s="155" t="s">
        <v>220</v>
      </c>
      <c r="AU188" s="155" t="s">
        <v>82</v>
      </c>
      <c r="AY188" s="14" t="s">
        <v>181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4" t="s">
        <v>80</v>
      </c>
      <c r="BK188" s="156">
        <f>ROUND(I188*H188,2)</f>
        <v>0</v>
      </c>
      <c r="BL188" s="14" t="s">
        <v>188</v>
      </c>
      <c r="BM188" s="155" t="s">
        <v>934</v>
      </c>
    </row>
    <row r="189" spans="1:65" s="2" customFormat="1" ht="29.25">
      <c r="A189" s="29"/>
      <c r="B189" s="30"/>
      <c r="C189" s="29"/>
      <c r="D189" s="157" t="s">
        <v>190</v>
      </c>
      <c r="E189" s="29"/>
      <c r="F189" s="158" t="s">
        <v>535</v>
      </c>
      <c r="G189" s="29"/>
      <c r="H189" s="29"/>
      <c r="I189" s="159"/>
      <c r="J189" s="29"/>
      <c r="K189" s="29"/>
      <c r="L189" s="30"/>
      <c r="M189" s="160"/>
      <c r="N189" s="161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190</v>
      </c>
      <c r="AU189" s="14" t="s">
        <v>82</v>
      </c>
    </row>
    <row r="190" spans="1:65" s="2" customFormat="1" ht="16.5" customHeight="1">
      <c r="A190" s="29"/>
      <c r="B190" s="141"/>
      <c r="C190" s="162" t="s">
        <v>570</v>
      </c>
      <c r="D190" s="162" t="s">
        <v>220</v>
      </c>
      <c r="E190" s="163" t="s">
        <v>536</v>
      </c>
      <c r="F190" s="164" t="s">
        <v>537</v>
      </c>
      <c r="G190" s="165" t="s">
        <v>434</v>
      </c>
      <c r="H190" s="166">
        <v>201</v>
      </c>
      <c r="I190" s="167"/>
      <c r="J190" s="168">
        <f>ROUND(I190*H190,2)</f>
        <v>0</v>
      </c>
      <c r="K190" s="169"/>
      <c r="L190" s="30"/>
      <c r="M190" s="170" t="s">
        <v>1</v>
      </c>
      <c r="N190" s="171" t="s">
        <v>37</v>
      </c>
      <c r="O190" s="55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5" t="s">
        <v>188</v>
      </c>
      <c r="AT190" s="155" t="s">
        <v>220</v>
      </c>
      <c r="AU190" s="155" t="s">
        <v>82</v>
      </c>
      <c r="AY190" s="14" t="s">
        <v>181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4" t="s">
        <v>80</v>
      </c>
      <c r="BK190" s="156">
        <f>ROUND(I190*H190,2)</f>
        <v>0</v>
      </c>
      <c r="BL190" s="14" t="s">
        <v>188</v>
      </c>
      <c r="BM190" s="155" t="s">
        <v>935</v>
      </c>
    </row>
    <row r="191" spans="1:65" s="2" customFormat="1" ht="19.5">
      <c r="A191" s="29"/>
      <c r="B191" s="30"/>
      <c r="C191" s="29"/>
      <c r="D191" s="157" t="s">
        <v>190</v>
      </c>
      <c r="E191" s="29"/>
      <c r="F191" s="158" t="s">
        <v>539</v>
      </c>
      <c r="G191" s="29"/>
      <c r="H191" s="29"/>
      <c r="I191" s="159"/>
      <c r="J191" s="29"/>
      <c r="K191" s="29"/>
      <c r="L191" s="30"/>
      <c r="M191" s="160"/>
      <c r="N191" s="161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190</v>
      </c>
      <c r="AU191" s="14" t="s">
        <v>82</v>
      </c>
    </row>
    <row r="192" spans="1:65" s="2" customFormat="1" ht="16.5" customHeight="1">
      <c r="A192" s="29"/>
      <c r="B192" s="141"/>
      <c r="C192" s="162" t="s">
        <v>575</v>
      </c>
      <c r="D192" s="162" t="s">
        <v>220</v>
      </c>
      <c r="E192" s="163" t="s">
        <v>540</v>
      </c>
      <c r="F192" s="164" t="s">
        <v>541</v>
      </c>
      <c r="G192" s="165" t="s">
        <v>434</v>
      </c>
      <c r="H192" s="166">
        <v>2</v>
      </c>
      <c r="I192" s="167"/>
      <c r="J192" s="168">
        <f>ROUND(I192*H192,2)</f>
        <v>0</v>
      </c>
      <c r="K192" s="169"/>
      <c r="L192" s="30"/>
      <c r="M192" s="170" t="s">
        <v>1</v>
      </c>
      <c r="N192" s="171" t="s">
        <v>37</v>
      </c>
      <c r="O192" s="55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5" t="s">
        <v>188</v>
      </c>
      <c r="AT192" s="155" t="s">
        <v>220</v>
      </c>
      <c r="AU192" s="155" t="s">
        <v>82</v>
      </c>
      <c r="AY192" s="14" t="s">
        <v>181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4" t="s">
        <v>80</v>
      </c>
      <c r="BK192" s="156">
        <f>ROUND(I192*H192,2)</f>
        <v>0</v>
      </c>
      <c r="BL192" s="14" t="s">
        <v>188</v>
      </c>
      <c r="BM192" s="155" t="s">
        <v>936</v>
      </c>
    </row>
    <row r="193" spans="1:65" s="2" customFormat="1" ht="29.25">
      <c r="A193" s="29"/>
      <c r="B193" s="30"/>
      <c r="C193" s="29"/>
      <c r="D193" s="157" t="s">
        <v>190</v>
      </c>
      <c r="E193" s="29"/>
      <c r="F193" s="158" t="s">
        <v>543</v>
      </c>
      <c r="G193" s="29"/>
      <c r="H193" s="29"/>
      <c r="I193" s="159"/>
      <c r="J193" s="29"/>
      <c r="K193" s="29"/>
      <c r="L193" s="30"/>
      <c r="M193" s="160"/>
      <c r="N193" s="161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190</v>
      </c>
      <c r="AU193" s="14" t="s">
        <v>82</v>
      </c>
    </row>
    <row r="194" spans="1:65" s="2" customFormat="1" ht="24.2" customHeight="1">
      <c r="A194" s="29"/>
      <c r="B194" s="141"/>
      <c r="C194" s="162" t="s">
        <v>580</v>
      </c>
      <c r="D194" s="162" t="s">
        <v>220</v>
      </c>
      <c r="E194" s="163" t="s">
        <v>544</v>
      </c>
      <c r="F194" s="164" t="s">
        <v>545</v>
      </c>
      <c r="G194" s="165" t="s">
        <v>434</v>
      </c>
      <c r="H194" s="166">
        <v>1202</v>
      </c>
      <c r="I194" s="167"/>
      <c r="J194" s="168">
        <f>ROUND(I194*H194,2)</f>
        <v>0</v>
      </c>
      <c r="K194" s="169"/>
      <c r="L194" s="30"/>
      <c r="M194" s="170" t="s">
        <v>1</v>
      </c>
      <c r="N194" s="171" t="s">
        <v>37</v>
      </c>
      <c r="O194" s="55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5" t="s">
        <v>188</v>
      </c>
      <c r="AT194" s="155" t="s">
        <v>220</v>
      </c>
      <c r="AU194" s="155" t="s">
        <v>82</v>
      </c>
      <c r="AY194" s="14" t="s">
        <v>181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4" t="s">
        <v>80</v>
      </c>
      <c r="BK194" s="156">
        <f>ROUND(I194*H194,2)</f>
        <v>0</v>
      </c>
      <c r="BL194" s="14" t="s">
        <v>188</v>
      </c>
      <c r="BM194" s="155" t="s">
        <v>937</v>
      </c>
    </row>
    <row r="195" spans="1:65" s="2" customFormat="1" ht="48.75">
      <c r="A195" s="29"/>
      <c r="B195" s="30"/>
      <c r="C195" s="29"/>
      <c r="D195" s="157" t="s">
        <v>190</v>
      </c>
      <c r="E195" s="29"/>
      <c r="F195" s="158" t="s">
        <v>547</v>
      </c>
      <c r="G195" s="29"/>
      <c r="H195" s="29"/>
      <c r="I195" s="159"/>
      <c r="J195" s="29"/>
      <c r="K195" s="29"/>
      <c r="L195" s="30"/>
      <c r="M195" s="160"/>
      <c r="N195" s="161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190</v>
      </c>
      <c r="AU195" s="14" t="s">
        <v>82</v>
      </c>
    </row>
    <row r="196" spans="1:65" s="2" customFormat="1" ht="21.75" customHeight="1">
      <c r="A196" s="29"/>
      <c r="B196" s="141"/>
      <c r="C196" s="162" t="s">
        <v>719</v>
      </c>
      <c r="D196" s="162" t="s">
        <v>220</v>
      </c>
      <c r="E196" s="163" t="s">
        <v>938</v>
      </c>
      <c r="F196" s="164" t="s">
        <v>939</v>
      </c>
      <c r="G196" s="165" t="s">
        <v>434</v>
      </c>
      <c r="H196" s="166">
        <v>38</v>
      </c>
      <c r="I196" s="167"/>
      <c r="J196" s="168">
        <f>ROUND(I196*H196,2)</f>
        <v>0</v>
      </c>
      <c r="K196" s="169"/>
      <c r="L196" s="30"/>
      <c r="M196" s="170" t="s">
        <v>1</v>
      </c>
      <c r="N196" s="171" t="s">
        <v>37</v>
      </c>
      <c r="O196" s="55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5" t="s">
        <v>188</v>
      </c>
      <c r="AT196" s="155" t="s">
        <v>220</v>
      </c>
      <c r="AU196" s="155" t="s">
        <v>82</v>
      </c>
      <c r="AY196" s="14" t="s">
        <v>181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80</v>
      </c>
      <c r="BK196" s="156">
        <f>ROUND(I196*H196,2)</f>
        <v>0</v>
      </c>
      <c r="BL196" s="14" t="s">
        <v>188</v>
      </c>
      <c r="BM196" s="155" t="s">
        <v>940</v>
      </c>
    </row>
    <row r="197" spans="1:65" s="2" customFormat="1" ht="48.75">
      <c r="A197" s="29"/>
      <c r="B197" s="30"/>
      <c r="C197" s="29"/>
      <c r="D197" s="157" t="s">
        <v>190</v>
      </c>
      <c r="E197" s="29"/>
      <c r="F197" s="158" t="s">
        <v>941</v>
      </c>
      <c r="G197" s="29"/>
      <c r="H197" s="29"/>
      <c r="I197" s="159"/>
      <c r="J197" s="29"/>
      <c r="K197" s="29"/>
      <c r="L197" s="30"/>
      <c r="M197" s="160"/>
      <c r="N197" s="161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190</v>
      </c>
      <c r="AU197" s="14" t="s">
        <v>82</v>
      </c>
    </row>
    <row r="198" spans="1:65" s="12" customFormat="1" ht="25.9" customHeight="1">
      <c r="B198" s="128"/>
      <c r="D198" s="129" t="s">
        <v>71</v>
      </c>
      <c r="E198" s="130" t="s">
        <v>430</v>
      </c>
      <c r="F198" s="130" t="s">
        <v>431</v>
      </c>
      <c r="I198" s="131"/>
      <c r="J198" s="132">
        <f>BK198</f>
        <v>0</v>
      </c>
      <c r="L198" s="128"/>
      <c r="M198" s="133"/>
      <c r="N198" s="134"/>
      <c r="O198" s="134"/>
      <c r="P198" s="135">
        <f>SUM(P199:P234)</f>
        <v>0</v>
      </c>
      <c r="Q198" s="134"/>
      <c r="R198" s="135">
        <f>SUM(R199:R234)</f>
        <v>0</v>
      </c>
      <c r="S198" s="134"/>
      <c r="T198" s="136">
        <f>SUM(T199:T234)</f>
        <v>0</v>
      </c>
      <c r="AR198" s="129" t="s">
        <v>188</v>
      </c>
      <c r="AT198" s="137" t="s">
        <v>71</v>
      </c>
      <c r="AU198" s="137" t="s">
        <v>72</v>
      </c>
      <c r="AY198" s="129" t="s">
        <v>181</v>
      </c>
      <c r="BK198" s="138">
        <f>SUM(BK199:BK234)</f>
        <v>0</v>
      </c>
    </row>
    <row r="199" spans="1:65" s="2" customFormat="1" ht="37.9" customHeight="1">
      <c r="A199" s="29"/>
      <c r="B199" s="141"/>
      <c r="C199" s="162" t="s">
        <v>721</v>
      </c>
      <c r="D199" s="162" t="s">
        <v>220</v>
      </c>
      <c r="E199" s="163" t="s">
        <v>432</v>
      </c>
      <c r="F199" s="164" t="s">
        <v>433</v>
      </c>
      <c r="G199" s="165" t="s">
        <v>434</v>
      </c>
      <c r="H199" s="166">
        <v>4374.6270000000004</v>
      </c>
      <c r="I199" s="167"/>
      <c r="J199" s="168">
        <f>ROUND(I199*H199,2)</f>
        <v>0</v>
      </c>
      <c r="K199" s="169"/>
      <c r="L199" s="30"/>
      <c r="M199" s="170" t="s">
        <v>1</v>
      </c>
      <c r="N199" s="171" t="s">
        <v>37</v>
      </c>
      <c r="O199" s="55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5" t="s">
        <v>435</v>
      </c>
      <c r="AT199" s="155" t="s">
        <v>220</v>
      </c>
      <c r="AU199" s="155" t="s">
        <v>80</v>
      </c>
      <c r="AY199" s="14" t="s">
        <v>181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80</v>
      </c>
      <c r="BK199" s="156">
        <f>ROUND(I199*H199,2)</f>
        <v>0</v>
      </c>
      <c r="BL199" s="14" t="s">
        <v>435</v>
      </c>
      <c r="BM199" s="155" t="s">
        <v>942</v>
      </c>
    </row>
    <row r="200" spans="1:65" s="2" customFormat="1" ht="68.25">
      <c r="A200" s="29"/>
      <c r="B200" s="30"/>
      <c r="C200" s="29"/>
      <c r="D200" s="157" t="s">
        <v>190</v>
      </c>
      <c r="E200" s="29"/>
      <c r="F200" s="158" t="s">
        <v>437</v>
      </c>
      <c r="G200" s="29"/>
      <c r="H200" s="29"/>
      <c r="I200" s="159"/>
      <c r="J200" s="29"/>
      <c r="K200" s="29"/>
      <c r="L200" s="30"/>
      <c r="M200" s="160"/>
      <c r="N200" s="161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190</v>
      </c>
      <c r="AU200" s="14" t="s">
        <v>80</v>
      </c>
    </row>
    <row r="201" spans="1:65" s="2" customFormat="1" ht="44.25" customHeight="1">
      <c r="A201" s="29"/>
      <c r="B201" s="141"/>
      <c r="C201" s="162" t="s">
        <v>723</v>
      </c>
      <c r="D201" s="162" t="s">
        <v>220</v>
      </c>
      <c r="E201" s="163" t="s">
        <v>438</v>
      </c>
      <c r="F201" s="164" t="s">
        <v>439</v>
      </c>
      <c r="G201" s="165" t="s">
        <v>434</v>
      </c>
      <c r="H201" s="166">
        <v>4375</v>
      </c>
      <c r="I201" s="167"/>
      <c r="J201" s="168">
        <f>ROUND(I201*H201,2)</f>
        <v>0</v>
      </c>
      <c r="K201" s="169"/>
      <c r="L201" s="30"/>
      <c r="M201" s="170" t="s">
        <v>1</v>
      </c>
      <c r="N201" s="171" t="s">
        <v>37</v>
      </c>
      <c r="O201" s="55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5" t="s">
        <v>435</v>
      </c>
      <c r="AT201" s="155" t="s">
        <v>220</v>
      </c>
      <c r="AU201" s="155" t="s">
        <v>80</v>
      </c>
      <c r="AY201" s="14" t="s">
        <v>181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4" t="s">
        <v>80</v>
      </c>
      <c r="BK201" s="156">
        <f>ROUND(I201*H201,2)</f>
        <v>0</v>
      </c>
      <c r="BL201" s="14" t="s">
        <v>435</v>
      </c>
      <c r="BM201" s="155" t="s">
        <v>943</v>
      </c>
    </row>
    <row r="202" spans="1:65" s="2" customFormat="1" ht="68.25">
      <c r="A202" s="29"/>
      <c r="B202" s="30"/>
      <c r="C202" s="29"/>
      <c r="D202" s="157" t="s">
        <v>190</v>
      </c>
      <c r="E202" s="29"/>
      <c r="F202" s="158" t="s">
        <v>441</v>
      </c>
      <c r="G202" s="29"/>
      <c r="H202" s="29"/>
      <c r="I202" s="159"/>
      <c r="J202" s="29"/>
      <c r="K202" s="29"/>
      <c r="L202" s="30"/>
      <c r="M202" s="160"/>
      <c r="N202" s="161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190</v>
      </c>
      <c r="AU202" s="14" t="s">
        <v>80</v>
      </c>
    </row>
    <row r="203" spans="1:65" s="2" customFormat="1" ht="37.9" customHeight="1">
      <c r="A203" s="29"/>
      <c r="B203" s="141"/>
      <c r="C203" s="162" t="s">
        <v>725</v>
      </c>
      <c r="D203" s="162" t="s">
        <v>220</v>
      </c>
      <c r="E203" s="163" t="s">
        <v>432</v>
      </c>
      <c r="F203" s="164" t="s">
        <v>433</v>
      </c>
      <c r="G203" s="165" t="s">
        <v>434</v>
      </c>
      <c r="H203" s="166">
        <v>4263</v>
      </c>
      <c r="I203" s="167"/>
      <c r="J203" s="168">
        <f>ROUND(I203*H203,2)</f>
        <v>0</v>
      </c>
      <c r="K203" s="169"/>
      <c r="L203" s="30"/>
      <c r="M203" s="170" t="s">
        <v>1</v>
      </c>
      <c r="N203" s="171" t="s">
        <v>37</v>
      </c>
      <c r="O203" s="55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5" t="s">
        <v>435</v>
      </c>
      <c r="AT203" s="155" t="s">
        <v>220</v>
      </c>
      <c r="AU203" s="155" t="s">
        <v>80</v>
      </c>
      <c r="AY203" s="14" t="s">
        <v>181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4" t="s">
        <v>80</v>
      </c>
      <c r="BK203" s="156">
        <f>ROUND(I203*H203,2)</f>
        <v>0</v>
      </c>
      <c r="BL203" s="14" t="s">
        <v>435</v>
      </c>
      <c r="BM203" s="155" t="s">
        <v>944</v>
      </c>
    </row>
    <row r="204" spans="1:65" s="2" customFormat="1" ht="68.25">
      <c r="A204" s="29"/>
      <c r="B204" s="30"/>
      <c r="C204" s="29"/>
      <c r="D204" s="157" t="s">
        <v>190</v>
      </c>
      <c r="E204" s="29"/>
      <c r="F204" s="158" t="s">
        <v>437</v>
      </c>
      <c r="G204" s="29"/>
      <c r="H204" s="29"/>
      <c r="I204" s="159"/>
      <c r="J204" s="29"/>
      <c r="K204" s="29"/>
      <c r="L204" s="30"/>
      <c r="M204" s="160"/>
      <c r="N204" s="161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190</v>
      </c>
      <c r="AU204" s="14" t="s">
        <v>80</v>
      </c>
    </row>
    <row r="205" spans="1:65" s="2" customFormat="1" ht="44.25" customHeight="1">
      <c r="A205" s="29"/>
      <c r="B205" s="141"/>
      <c r="C205" s="162" t="s">
        <v>727</v>
      </c>
      <c r="D205" s="162" t="s">
        <v>220</v>
      </c>
      <c r="E205" s="163" t="s">
        <v>438</v>
      </c>
      <c r="F205" s="164" t="s">
        <v>439</v>
      </c>
      <c r="G205" s="165" t="s">
        <v>434</v>
      </c>
      <c r="H205" s="166">
        <v>4263</v>
      </c>
      <c r="I205" s="167"/>
      <c r="J205" s="168">
        <f>ROUND(I205*H205,2)</f>
        <v>0</v>
      </c>
      <c r="K205" s="169"/>
      <c r="L205" s="30"/>
      <c r="M205" s="170" t="s">
        <v>1</v>
      </c>
      <c r="N205" s="171" t="s">
        <v>37</v>
      </c>
      <c r="O205" s="55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5" t="s">
        <v>435</v>
      </c>
      <c r="AT205" s="155" t="s">
        <v>220</v>
      </c>
      <c r="AU205" s="155" t="s">
        <v>80</v>
      </c>
      <c r="AY205" s="14" t="s">
        <v>181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80</v>
      </c>
      <c r="BK205" s="156">
        <f>ROUND(I205*H205,2)</f>
        <v>0</v>
      </c>
      <c r="BL205" s="14" t="s">
        <v>435</v>
      </c>
      <c r="BM205" s="155" t="s">
        <v>945</v>
      </c>
    </row>
    <row r="206" spans="1:65" s="2" customFormat="1" ht="68.25">
      <c r="A206" s="29"/>
      <c r="B206" s="30"/>
      <c r="C206" s="29"/>
      <c r="D206" s="157" t="s">
        <v>190</v>
      </c>
      <c r="E206" s="29"/>
      <c r="F206" s="158" t="s">
        <v>441</v>
      </c>
      <c r="G206" s="29"/>
      <c r="H206" s="29"/>
      <c r="I206" s="159"/>
      <c r="J206" s="29"/>
      <c r="K206" s="29"/>
      <c r="L206" s="30"/>
      <c r="M206" s="160"/>
      <c r="N206" s="161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190</v>
      </c>
      <c r="AU206" s="14" t="s">
        <v>80</v>
      </c>
    </row>
    <row r="207" spans="1:65" s="2" customFormat="1" ht="49.15" customHeight="1">
      <c r="A207" s="29"/>
      <c r="B207" s="141"/>
      <c r="C207" s="162" t="s">
        <v>729</v>
      </c>
      <c r="D207" s="162" t="s">
        <v>220</v>
      </c>
      <c r="E207" s="163" t="s">
        <v>442</v>
      </c>
      <c r="F207" s="164" t="s">
        <v>443</v>
      </c>
      <c r="G207" s="165" t="s">
        <v>434</v>
      </c>
      <c r="H207" s="166">
        <v>1095.45</v>
      </c>
      <c r="I207" s="167"/>
      <c r="J207" s="168">
        <f>ROUND(I207*H207,2)</f>
        <v>0</v>
      </c>
      <c r="K207" s="169"/>
      <c r="L207" s="30"/>
      <c r="M207" s="170" t="s">
        <v>1</v>
      </c>
      <c r="N207" s="171" t="s">
        <v>37</v>
      </c>
      <c r="O207" s="55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5" t="s">
        <v>435</v>
      </c>
      <c r="AT207" s="155" t="s">
        <v>220</v>
      </c>
      <c r="AU207" s="155" t="s">
        <v>80</v>
      </c>
      <c r="AY207" s="14" t="s">
        <v>181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80</v>
      </c>
      <c r="BK207" s="156">
        <f>ROUND(I207*H207,2)</f>
        <v>0</v>
      </c>
      <c r="BL207" s="14" t="s">
        <v>435</v>
      </c>
      <c r="BM207" s="155" t="s">
        <v>946</v>
      </c>
    </row>
    <row r="208" spans="1:65" s="2" customFormat="1" ht="68.25">
      <c r="A208" s="29"/>
      <c r="B208" s="30"/>
      <c r="C208" s="29"/>
      <c r="D208" s="157" t="s">
        <v>190</v>
      </c>
      <c r="E208" s="29"/>
      <c r="F208" s="158" t="s">
        <v>445</v>
      </c>
      <c r="G208" s="29"/>
      <c r="H208" s="29"/>
      <c r="I208" s="159"/>
      <c r="J208" s="29"/>
      <c r="K208" s="29"/>
      <c r="L208" s="30"/>
      <c r="M208" s="160"/>
      <c r="N208" s="161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190</v>
      </c>
      <c r="AU208" s="14" t="s">
        <v>80</v>
      </c>
    </row>
    <row r="209" spans="1:65" s="2" customFormat="1" ht="55.5" customHeight="1">
      <c r="A209" s="29"/>
      <c r="B209" s="141"/>
      <c r="C209" s="162" t="s">
        <v>732</v>
      </c>
      <c r="D209" s="162" t="s">
        <v>220</v>
      </c>
      <c r="E209" s="163" t="s">
        <v>446</v>
      </c>
      <c r="F209" s="164" t="s">
        <v>447</v>
      </c>
      <c r="G209" s="165" t="s">
        <v>434</v>
      </c>
      <c r="H209" s="166">
        <v>19718.099999999999</v>
      </c>
      <c r="I209" s="167"/>
      <c r="J209" s="168">
        <f>ROUND(I209*H209,2)</f>
        <v>0</v>
      </c>
      <c r="K209" s="169"/>
      <c r="L209" s="30"/>
      <c r="M209" s="170" t="s">
        <v>1</v>
      </c>
      <c r="N209" s="171" t="s">
        <v>37</v>
      </c>
      <c r="O209" s="55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5" t="s">
        <v>435</v>
      </c>
      <c r="AT209" s="155" t="s">
        <v>220</v>
      </c>
      <c r="AU209" s="155" t="s">
        <v>80</v>
      </c>
      <c r="AY209" s="14" t="s">
        <v>181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4" t="s">
        <v>80</v>
      </c>
      <c r="BK209" s="156">
        <f>ROUND(I209*H209,2)</f>
        <v>0</v>
      </c>
      <c r="BL209" s="14" t="s">
        <v>435</v>
      </c>
      <c r="BM209" s="155" t="s">
        <v>947</v>
      </c>
    </row>
    <row r="210" spans="1:65" s="2" customFormat="1" ht="78">
      <c r="A210" s="29"/>
      <c r="B210" s="30"/>
      <c r="C210" s="29"/>
      <c r="D210" s="157" t="s">
        <v>190</v>
      </c>
      <c r="E210" s="29"/>
      <c r="F210" s="158" t="s">
        <v>449</v>
      </c>
      <c r="G210" s="29"/>
      <c r="H210" s="29"/>
      <c r="I210" s="159"/>
      <c r="J210" s="29"/>
      <c r="K210" s="29"/>
      <c r="L210" s="30"/>
      <c r="M210" s="160"/>
      <c r="N210" s="161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190</v>
      </c>
      <c r="AU210" s="14" t="s">
        <v>80</v>
      </c>
    </row>
    <row r="211" spans="1:65" s="2" customFormat="1" ht="24.2" customHeight="1">
      <c r="A211" s="29"/>
      <c r="B211" s="141"/>
      <c r="C211" s="162" t="s">
        <v>948</v>
      </c>
      <c r="D211" s="162" t="s">
        <v>220</v>
      </c>
      <c r="E211" s="163" t="s">
        <v>556</v>
      </c>
      <c r="F211" s="164" t="s">
        <v>557</v>
      </c>
      <c r="G211" s="165" t="s">
        <v>434</v>
      </c>
      <c r="H211" s="166">
        <v>1095.45</v>
      </c>
      <c r="I211" s="167"/>
      <c r="J211" s="168">
        <f>ROUND(I211*H211,2)</f>
        <v>0</v>
      </c>
      <c r="K211" s="169"/>
      <c r="L211" s="30"/>
      <c r="M211" s="170" t="s">
        <v>1</v>
      </c>
      <c r="N211" s="171" t="s">
        <v>37</v>
      </c>
      <c r="O211" s="55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5" t="s">
        <v>435</v>
      </c>
      <c r="AT211" s="155" t="s">
        <v>220</v>
      </c>
      <c r="AU211" s="155" t="s">
        <v>80</v>
      </c>
      <c r="AY211" s="14" t="s">
        <v>181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4" t="s">
        <v>80</v>
      </c>
      <c r="BK211" s="156">
        <f>ROUND(I211*H211,2)</f>
        <v>0</v>
      </c>
      <c r="BL211" s="14" t="s">
        <v>435</v>
      </c>
      <c r="BM211" s="155" t="s">
        <v>949</v>
      </c>
    </row>
    <row r="212" spans="1:65" s="2" customFormat="1" ht="29.25">
      <c r="A212" s="29"/>
      <c r="B212" s="30"/>
      <c r="C212" s="29"/>
      <c r="D212" s="157" t="s">
        <v>190</v>
      </c>
      <c r="E212" s="29"/>
      <c r="F212" s="158" t="s">
        <v>559</v>
      </c>
      <c r="G212" s="29"/>
      <c r="H212" s="29"/>
      <c r="I212" s="159"/>
      <c r="J212" s="29"/>
      <c r="K212" s="29"/>
      <c r="L212" s="30"/>
      <c r="M212" s="160"/>
      <c r="N212" s="16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190</v>
      </c>
      <c r="AU212" s="14" t="s">
        <v>80</v>
      </c>
    </row>
    <row r="213" spans="1:65" s="2" customFormat="1" ht="49.15" customHeight="1">
      <c r="A213" s="29"/>
      <c r="B213" s="141"/>
      <c r="C213" s="162" t="s">
        <v>950</v>
      </c>
      <c r="D213" s="162" t="s">
        <v>220</v>
      </c>
      <c r="E213" s="163" t="s">
        <v>442</v>
      </c>
      <c r="F213" s="164" t="s">
        <v>443</v>
      </c>
      <c r="G213" s="165" t="s">
        <v>434</v>
      </c>
      <c r="H213" s="166">
        <v>201.51</v>
      </c>
      <c r="I213" s="167"/>
      <c r="J213" s="168">
        <f>ROUND(I213*H213,2)</f>
        <v>0</v>
      </c>
      <c r="K213" s="169"/>
      <c r="L213" s="30"/>
      <c r="M213" s="170" t="s">
        <v>1</v>
      </c>
      <c r="N213" s="171" t="s">
        <v>37</v>
      </c>
      <c r="O213" s="55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5" t="s">
        <v>435</v>
      </c>
      <c r="AT213" s="155" t="s">
        <v>220</v>
      </c>
      <c r="AU213" s="155" t="s">
        <v>80</v>
      </c>
      <c r="AY213" s="14" t="s">
        <v>181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4" t="s">
        <v>80</v>
      </c>
      <c r="BK213" s="156">
        <f>ROUND(I213*H213,2)</f>
        <v>0</v>
      </c>
      <c r="BL213" s="14" t="s">
        <v>435</v>
      </c>
      <c r="BM213" s="155" t="s">
        <v>951</v>
      </c>
    </row>
    <row r="214" spans="1:65" s="2" customFormat="1" ht="68.25">
      <c r="A214" s="29"/>
      <c r="B214" s="30"/>
      <c r="C214" s="29"/>
      <c r="D214" s="157" t="s">
        <v>190</v>
      </c>
      <c r="E214" s="29"/>
      <c r="F214" s="158" t="s">
        <v>445</v>
      </c>
      <c r="G214" s="29"/>
      <c r="H214" s="29"/>
      <c r="I214" s="159"/>
      <c r="J214" s="29"/>
      <c r="K214" s="29"/>
      <c r="L214" s="30"/>
      <c r="M214" s="160"/>
      <c r="N214" s="16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190</v>
      </c>
      <c r="AU214" s="14" t="s">
        <v>80</v>
      </c>
    </row>
    <row r="215" spans="1:65" s="2" customFormat="1" ht="55.5" customHeight="1">
      <c r="A215" s="29"/>
      <c r="B215" s="141"/>
      <c r="C215" s="162" t="s">
        <v>952</v>
      </c>
      <c r="D215" s="162" t="s">
        <v>220</v>
      </c>
      <c r="E215" s="163" t="s">
        <v>446</v>
      </c>
      <c r="F215" s="164" t="s">
        <v>447</v>
      </c>
      <c r="G215" s="165" t="s">
        <v>434</v>
      </c>
      <c r="H215" s="166">
        <v>5642.28</v>
      </c>
      <c r="I215" s="167"/>
      <c r="J215" s="168">
        <f>ROUND(I215*H215,2)</f>
        <v>0</v>
      </c>
      <c r="K215" s="169"/>
      <c r="L215" s="30"/>
      <c r="M215" s="170" t="s">
        <v>1</v>
      </c>
      <c r="N215" s="171" t="s">
        <v>37</v>
      </c>
      <c r="O215" s="55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5" t="s">
        <v>435</v>
      </c>
      <c r="AT215" s="155" t="s">
        <v>220</v>
      </c>
      <c r="AU215" s="155" t="s">
        <v>80</v>
      </c>
      <c r="AY215" s="14" t="s">
        <v>181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4" t="s">
        <v>80</v>
      </c>
      <c r="BK215" s="156">
        <f>ROUND(I215*H215,2)</f>
        <v>0</v>
      </c>
      <c r="BL215" s="14" t="s">
        <v>435</v>
      </c>
      <c r="BM215" s="155" t="s">
        <v>953</v>
      </c>
    </row>
    <row r="216" spans="1:65" s="2" customFormat="1" ht="78">
      <c r="A216" s="29"/>
      <c r="B216" s="30"/>
      <c r="C216" s="29"/>
      <c r="D216" s="157" t="s">
        <v>190</v>
      </c>
      <c r="E216" s="29"/>
      <c r="F216" s="158" t="s">
        <v>449</v>
      </c>
      <c r="G216" s="29"/>
      <c r="H216" s="29"/>
      <c r="I216" s="159"/>
      <c r="J216" s="29"/>
      <c r="K216" s="29"/>
      <c r="L216" s="30"/>
      <c r="M216" s="160"/>
      <c r="N216" s="161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190</v>
      </c>
      <c r="AU216" s="14" t="s">
        <v>80</v>
      </c>
    </row>
    <row r="217" spans="1:65" s="2" customFormat="1" ht="24.2" customHeight="1">
      <c r="A217" s="29"/>
      <c r="B217" s="141"/>
      <c r="C217" s="162" t="s">
        <v>954</v>
      </c>
      <c r="D217" s="162" t="s">
        <v>220</v>
      </c>
      <c r="E217" s="163" t="s">
        <v>556</v>
      </c>
      <c r="F217" s="164" t="s">
        <v>557</v>
      </c>
      <c r="G217" s="165" t="s">
        <v>434</v>
      </c>
      <c r="H217" s="166">
        <v>201.51</v>
      </c>
      <c r="I217" s="167"/>
      <c r="J217" s="168">
        <f>ROUND(I217*H217,2)</f>
        <v>0</v>
      </c>
      <c r="K217" s="169"/>
      <c r="L217" s="30"/>
      <c r="M217" s="170" t="s">
        <v>1</v>
      </c>
      <c r="N217" s="171" t="s">
        <v>37</v>
      </c>
      <c r="O217" s="55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5" t="s">
        <v>435</v>
      </c>
      <c r="AT217" s="155" t="s">
        <v>220</v>
      </c>
      <c r="AU217" s="155" t="s">
        <v>80</v>
      </c>
      <c r="AY217" s="14" t="s">
        <v>181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4" t="s">
        <v>80</v>
      </c>
      <c r="BK217" s="156">
        <f>ROUND(I217*H217,2)</f>
        <v>0</v>
      </c>
      <c r="BL217" s="14" t="s">
        <v>435</v>
      </c>
      <c r="BM217" s="155" t="s">
        <v>955</v>
      </c>
    </row>
    <row r="218" spans="1:65" s="2" customFormat="1" ht="29.25">
      <c r="A218" s="29"/>
      <c r="B218" s="30"/>
      <c r="C218" s="29"/>
      <c r="D218" s="157" t="s">
        <v>190</v>
      </c>
      <c r="E218" s="29"/>
      <c r="F218" s="158" t="s">
        <v>559</v>
      </c>
      <c r="G218" s="29"/>
      <c r="H218" s="29"/>
      <c r="I218" s="159"/>
      <c r="J218" s="29"/>
      <c r="K218" s="29"/>
      <c r="L218" s="30"/>
      <c r="M218" s="160"/>
      <c r="N218" s="161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190</v>
      </c>
      <c r="AU218" s="14" t="s">
        <v>80</v>
      </c>
    </row>
    <row r="219" spans="1:65" s="2" customFormat="1" ht="49.15" customHeight="1">
      <c r="A219" s="29"/>
      <c r="B219" s="141"/>
      <c r="C219" s="162" t="s">
        <v>956</v>
      </c>
      <c r="D219" s="162" t="s">
        <v>220</v>
      </c>
      <c r="E219" s="163" t="s">
        <v>442</v>
      </c>
      <c r="F219" s="164" t="s">
        <v>443</v>
      </c>
      <c r="G219" s="165" t="s">
        <v>434</v>
      </c>
      <c r="H219" s="166">
        <v>50</v>
      </c>
      <c r="I219" s="167"/>
      <c r="J219" s="168">
        <f>ROUND(I219*H219,2)</f>
        <v>0</v>
      </c>
      <c r="K219" s="169"/>
      <c r="L219" s="30"/>
      <c r="M219" s="170" t="s">
        <v>1</v>
      </c>
      <c r="N219" s="171" t="s">
        <v>37</v>
      </c>
      <c r="O219" s="55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5" t="s">
        <v>435</v>
      </c>
      <c r="AT219" s="155" t="s">
        <v>220</v>
      </c>
      <c r="AU219" s="155" t="s">
        <v>80</v>
      </c>
      <c r="AY219" s="14" t="s">
        <v>181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4" t="s">
        <v>80</v>
      </c>
      <c r="BK219" s="156">
        <f>ROUND(I219*H219,2)</f>
        <v>0</v>
      </c>
      <c r="BL219" s="14" t="s">
        <v>435</v>
      </c>
      <c r="BM219" s="155" t="s">
        <v>957</v>
      </c>
    </row>
    <row r="220" spans="1:65" s="2" customFormat="1" ht="68.25">
      <c r="A220" s="29"/>
      <c r="B220" s="30"/>
      <c r="C220" s="29"/>
      <c r="D220" s="157" t="s">
        <v>190</v>
      </c>
      <c r="E220" s="29"/>
      <c r="F220" s="158" t="s">
        <v>445</v>
      </c>
      <c r="G220" s="29"/>
      <c r="H220" s="29"/>
      <c r="I220" s="159"/>
      <c r="J220" s="29"/>
      <c r="K220" s="29"/>
      <c r="L220" s="30"/>
      <c r="M220" s="160"/>
      <c r="N220" s="161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190</v>
      </c>
      <c r="AU220" s="14" t="s">
        <v>80</v>
      </c>
    </row>
    <row r="221" spans="1:65" s="2" customFormat="1" ht="55.5" customHeight="1">
      <c r="A221" s="29"/>
      <c r="B221" s="141"/>
      <c r="C221" s="162" t="s">
        <v>958</v>
      </c>
      <c r="D221" s="162" t="s">
        <v>220</v>
      </c>
      <c r="E221" s="163" t="s">
        <v>446</v>
      </c>
      <c r="F221" s="164" t="s">
        <v>447</v>
      </c>
      <c r="G221" s="165" t="s">
        <v>434</v>
      </c>
      <c r="H221" s="166">
        <v>800</v>
      </c>
      <c r="I221" s="167"/>
      <c r="J221" s="168">
        <f>ROUND(I221*H221,2)</f>
        <v>0</v>
      </c>
      <c r="K221" s="169"/>
      <c r="L221" s="30"/>
      <c r="M221" s="170" t="s">
        <v>1</v>
      </c>
      <c r="N221" s="171" t="s">
        <v>37</v>
      </c>
      <c r="O221" s="55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5" t="s">
        <v>435</v>
      </c>
      <c r="AT221" s="155" t="s">
        <v>220</v>
      </c>
      <c r="AU221" s="155" t="s">
        <v>80</v>
      </c>
      <c r="AY221" s="14" t="s">
        <v>181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4" t="s">
        <v>80</v>
      </c>
      <c r="BK221" s="156">
        <f>ROUND(I221*H221,2)</f>
        <v>0</v>
      </c>
      <c r="BL221" s="14" t="s">
        <v>435</v>
      </c>
      <c r="BM221" s="155" t="s">
        <v>959</v>
      </c>
    </row>
    <row r="222" spans="1:65" s="2" customFormat="1" ht="78">
      <c r="A222" s="29"/>
      <c r="B222" s="30"/>
      <c r="C222" s="29"/>
      <c r="D222" s="157" t="s">
        <v>190</v>
      </c>
      <c r="E222" s="29"/>
      <c r="F222" s="158" t="s">
        <v>449</v>
      </c>
      <c r="G222" s="29"/>
      <c r="H222" s="29"/>
      <c r="I222" s="159"/>
      <c r="J222" s="29"/>
      <c r="K222" s="29"/>
      <c r="L222" s="30"/>
      <c r="M222" s="160"/>
      <c r="N222" s="161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190</v>
      </c>
      <c r="AU222" s="14" t="s">
        <v>80</v>
      </c>
    </row>
    <row r="223" spans="1:65" s="2" customFormat="1" ht="49.15" customHeight="1">
      <c r="A223" s="29"/>
      <c r="B223" s="141"/>
      <c r="C223" s="162" t="s">
        <v>960</v>
      </c>
      <c r="D223" s="162" t="s">
        <v>220</v>
      </c>
      <c r="E223" s="163" t="s">
        <v>442</v>
      </c>
      <c r="F223" s="164" t="s">
        <v>443</v>
      </c>
      <c r="G223" s="165" t="s">
        <v>434</v>
      </c>
      <c r="H223" s="166">
        <v>891</v>
      </c>
      <c r="I223" s="167"/>
      <c r="J223" s="168">
        <f>ROUND(I223*H223,2)</f>
        <v>0</v>
      </c>
      <c r="K223" s="169"/>
      <c r="L223" s="30"/>
      <c r="M223" s="170" t="s">
        <v>1</v>
      </c>
      <c r="N223" s="171" t="s">
        <v>37</v>
      </c>
      <c r="O223" s="55"/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5" t="s">
        <v>435</v>
      </c>
      <c r="AT223" s="155" t="s">
        <v>220</v>
      </c>
      <c r="AU223" s="155" t="s">
        <v>80</v>
      </c>
      <c r="AY223" s="14" t="s">
        <v>181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4" t="s">
        <v>80</v>
      </c>
      <c r="BK223" s="156">
        <f>ROUND(I223*H223,2)</f>
        <v>0</v>
      </c>
      <c r="BL223" s="14" t="s">
        <v>435</v>
      </c>
      <c r="BM223" s="155" t="s">
        <v>961</v>
      </c>
    </row>
    <row r="224" spans="1:65" s="2" customFormat="1" ht="68.25">
      <c r="A224" s="29"/>
      <c r="B224" s="30"/>
      <c r="C224" s="29"/>
      <c r="D224" s="157" t="s">
        <v>190</v>
      </c>
      <c r="E224" s="29"/>
      <c r="F224" s="158" t="s">
        <v>445</v>
      </c>
      <c r="G224" s="29"/>
      <c r="H224" s="29"/>
      <c r="I224" s="159"/>
      <c r="J224" s="29"/>
      <c r="K224" s="29"/>
      <c r="L224" s="30"/>
      <c r="M224" s="160"/>
      <c r="N224" s="161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190</v>
      </c>
      <c r="AU224" s="14" t="s">
        <v>80</v>
      </c>
    </row>
    <row r="225" spans="1:65" s="2" customFormat="1" ht="55.5" customHeight="1">
      <c r="A225" s="29"/>
      <c r="B225" s="141"/>
      <c r="C225" s="162" t="s">
        <v>962</v>
      </c>
      <c r="D225" s="162" t="s">
        <v>220</v>
      </c>
      <c r="E225" s="163" t="s">
        <v>446</v>
      </c>
      <c r="F225" s="164" t="s">
        <v>447</v>
      </c>
      <c r="G225" s="165" t="s">
        <v>434</v>
      </c>
      <c r="H225" s="166">
        <v>708</v>
      </c>
      <c r="I225" s="167"/>
      <c r="J225" s="168">
        <f>ROUND(I225*H225,2)</f>
        <v>0</v>
      </c>
      <c r="K225" s="169"/>
      <c r="L225" s="30"/>
      <c r="M225" s="170" t="s">
        <v>1</v>
      </c>
      <c r="N225" s="171" t="s">
        <v>37</v>
      </c>
      <c r="O225" s="55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5" t="s">
        <v>435</v>
      </c>
      <c r="AT225" s="155" t="s">
        <v>220</v>
      </c>
      <c r="AU225" s="155" t="s">
        <v>80</v>
      </c>
      <c r="AY225" s="14" t="s">
        <v>181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4" t="s">
        <v>80</v>
      </c>
      <c r="BK225" s="156">
        <f>ROUND(I225*H225,2)</f>
        <v>0</v>
      </c>
      <c r="BL225" s="14" t="s">
        <v>435</v>
      </c>
      <c r="BM225" s="155" t="s">
        <v>963</v>
      </c>
    </row>
    <row r="226" spans="1:65" s="2" customFormat="1" ht="78">
      <c r="A226" s="29"/>
      <c r="B226" s="30"/>
      <c r="C226" s="29"/>
      <c r="D226" s="157" t="s">
        <v>190</v>
      </c>
      <c r="E226" s="29"/>
      <c r="F226" s="158" t="s">
        <v>449</v>
      </c>
      <c r="G226" s="29"/>
      <c r="H226" s="29"/>
      <c r="I226" s="159"/>
      <c r="J226" s="29"/>
      <c r="K226" s="29"/>
      <c r="L226" s="30"/>
      <c r="M226" s="160"/>
      <c r="N226" s="161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190</v>
      </c>
      <c r="AU226" s="14" t="s">
        <v>80</v>
      </c>
    </row>
    <row r="227" spans="1:65" s="2" customFormat="1" ht="24.2" customHeight="1">
      <c r="A227" s="29"/>
      <c r="B227" s="141"/>
      <c r="C227" s="162" t="s">
        <v>964</v>
      </c>
      <c r="D227" s="162" t="s">
        <v>220</v>
      </c>
      <c r="E227" s="163" t="s">
        <v>571</v>
      </c>
      <c r="F227" s="164" t="s">
        <v>572</v>
      </c>
      <c r="G227" s="165" t="s">
        <v>434</v>
      </c>
      <c r="H227" s="166">
        <v>4174</v>
      </c>
      <c r="I227" s="167"/>
      <c r="J227" s="168">
        <f>ROUND(I227*H227,2)</f>
        <v>0</v>
      </c>
      <c r="K227" s="169"/>
      <c r="L227" s="30"/>
      <c r="M227" s="170" t="s">
        <v>1</v>
      </c>
      <c r="N227" s="171" t="s">
        <v>37</v>
      </c>
      <c r="O227" s="55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5" t="s">
        <v>435</v>
      </c>
      <c r="AT227" s="155" t="s">
        <v>220</v>
      </c>
      <c r="AU227" s="155" t="s">
        <v>80</v>
      </c>
      <c r="AY227" s="14" t="s">
        <v>181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4" t="s">
        <v>80</v>
      </c>
      <c r="BK227" s="156">
        <f>ROUND(I227*H227,2)</f>
        <v>0</v>
      </c>
      <c r="BL227" s="14" t="s">
        <v>435</v>
      </c>
      <c r="BM227" s="155" t="s">
        <v>965</v>
      </c>
    </row>
    <row r="228" spans="1:65" s="2" customFormat="1" ht="58.5">
      <c r="A228" s="29"/>
      <c r="B228" s="30"/>
      <c r="C228" s="29"/>
      <c r="D228" s="157" t="s">
        <v>190</v>
      </c>
      <c r="E228" s="29"/>
      <c r="F228" s="158" t="s">
        <v>574</v>
      </c>
      <c r="G228" s="29"/>
      <c r="H228" s="29"/>
      <c r="I228" s="159"/>
      <c r="J228" s="29"/>
      <c r="K228" s="29"/>
      <c r="L228" s="30"/>
      <c r="M228" s="160"/>
      <c r="N228" s="161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190</v>
      </c>
      <c r="AU228" s="14" t="s">
        <v>80</v>
      </c>
    </row>
    <row r="229" spans="1:65" s="2" customFormat="1" ht="24.2" customHeight="1">
      <c r="A229" s="29"/>
      <c r="B229" s="141"/>
      <c r="C229" s="162" t="s">
        <v>966</v>
      </c>
      <c r="D229" s="162" t="s">
        <v>220</v>
      </c>
      <c r="E229" s="163" t="s">
        <v>967</v>
      </c>
      <c r="F229" s="164" t="s">
        <v>968</v>
      </c>
      <c r="G229" s="165" t="s">
        <v>434</v>
      </c>
      <c r="H229" s="166">
        <v>89</v>
      </c>
      <c r="I229" s="167"/>
      <c r="J229" s="168">
        <f>ROUND(I229*H229,2)</f>
        <v>0</v>
      </c>
      <c r="K229" s="169"/>
      <c r="L229" s="30"/>
      <c r="M229" s="170" t="s">
        <v>1</v>
      </c>
      <c r="N229" s="171" t="s">
        <v>37</v>
      </c>
      <c r="O229" s="55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5" t="s">
        <v>435</v>
      </c>
      <c r="AT229" s="155" t="s">
        <v>220</v>
      </c>
      <c r="AU229" s="155" t="s">
        <v>80</v>
      </c>
      <c r="AY229" s="14" t="s">
        <v>181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4" t="s">
        <v>80</v>
      </c>
      <c r="BK229" s="156">
        <f>ROUND(I229*H229,2)</f>
        <v>0</v>
      </c>
      <c r="BL229" s="14" t="s">
        <v>435</v>
      </c>
      <c r="BM229" s="155" t="s">
        <v>969</v>
      </c>
    </row>
    <row r="230" spans="1:65" s="2" customFormat="1" ht="58.5">
      <c r="A230" s="29"/>
      <c r="B230" s="30"/>
      <c r="C230" s="29"/>
      <c r="D230" s="157" t="s">
        <v>190</v>
      </c>
      <c r="E230" s="29"/>
      <c r="F230" s="158" t="s">
        <v>970</v>
      </c>
      <c r="G230" s="29"/>
      <c r="H230" s="29"/>
      <c r="I230" s="159"/>
      <c r="J230" s="29"/>
      <c r="K230" s="29"/>
      <c r="L230" s="30"/>
      <c r="M230" s="160"/>
      <c r="N230" s="161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190</v>
      </c>
      <c r="AU230" s="14" t="s">
        <v>80</v>
      </c>
    </row>
    <row r="231" spans="1:65" s="2" customFormat="1" ht="16.5" customHeight="1">
      <c r="A231" s="29"/>
      <c r="B231" s="141"/>
      <c r="C231" s="162" t="s">
        <v>971</v>
      </c>
      <c r="D231" s="162" t="s">
        <v>220</v>
      </c>
      <c r="E231" s="163" t="s">
        <v>576</v>
      </c>
      <c r="F231" s="164" t="s">
        <v>577</v>
      </c>
      <c r="G231" s="165" t="s">
        <v>434</v>
      </c>
      <c r="H231" s="166">
        <v>2</v>
      </c>
      <c r="I231" s="167"/>
      <c r="J231" s="168">
        <f>ROUND(I231*H231,2)</f>
        <v>0</v>
      </c>
      <c r="K231" s="169"/>
      <c r="L231" s="30"/>
      <c r="M231" s="170" t="s">
        <v>1</v>
      </c>
      <c r="N231" s="171" t="s">
        <v>37</v>
      </c>
      <c r="O231" s="55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5" t="s">
        <v>435</v>
      </c>
      <c r="AT231" s="155" t="s">
        <v>220</v>
      </c>
      <c r="AU231" s="155" t="s">
        <v>80</v>
      </c>
      <c r="AY231" s="14" t="s">
        <v>181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4" t="s">
        <v>80</v>
      </c>
      <c r="BK231" s="156">
        <f>ROUND(I231*H231,2)</f>
        <v>0</v>
      </c>
      <c r="BL231" s="14" t="s">
        <v>435</v>
      </c>
      <c r="BM231" s="155" t="s">
        <v>972</v>
      </c>
    </row>
    <row r="232" spans="1:65" s="2" customFormat="1" ht="58.5">
      <c r="A232" s="29"/>
      <c r="B232" s="30"/>
      <c r="C232" s="29"/>
      <c r="D232" s="157" t="s">
        <v>190</v>
      </c>
      <c r="E232" s="29"/>
      <c r="F232" s="158" t="s">
        <v>579</v>
      </c>
      <c r="G232" s="29"/>
      <c r="H232" s="29"/>
      <c r="I232" s="159"/>
      <c r="J232" s="29"/>
      <c r="K232" s="29"/>
      <c r="L232" s="30"/>
      <c r="M232" s="160"/>
      <c r="N232" s="161"/>
      <c r="O232" s="55"/>
      <c r="P232" s="55"/>
      <c r="Q232" s="55"/>
      <c r="R232" s="55"/>
      <c r="S232" s="55"/>
      <c r="T232" s="56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190</v>
      </c>
      <c r="AU232" s="14" t="s">
        <v>80</v>
      </c>
    </row>
    <row r="233" spans="1:65" s="2" customFormat="1" ht="21.75" customHeight="1">
      <c r="A233" s="29"/>
      <c r="B233" s="141"/>
      <c r="C233" s="162" t="s">
        <v>973</v>
      </c>
      <c r="D233" s="162" t="s">
        <v>220</v>
      </c>
      <c r="E233" s="163" t="s">
        <v>581</v>
      </c>
      <c r="F233" s="164" t="s">
        <v>582</v>
      </c>
      <c r="G233" s="165" t="s">
        <v>434</v>
      </c>
      <c r="H233" s="166">
        <v>708</v>
      </c>
      <c r="I233" s="167"/>
      <c r="J233" s="168">
        <f>ROUND(I233*H233,2)</f>
        <v>0</v>
      </c>
      <c r="K233" s="169"/>
      <c r="L233" s="30"/>
      <c r="M233" s="170" t="s">
        <v>1</v>
      </c>
      <c r="N233" s="171" t="s">
        <v>37</v>
      </c>
      <c r="O233" s="55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5" t="s">
        <v>435</v>
      </c>
      <c r="AT233" s="155" t="s">
        <v>220</v>
      </c>
      <c r="AU233" s="155" t="s">
        <v>80</v>
      </c>
      <c r="AY233" s="14" t="s">
        <v>181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4" t="s">
        <v>80</v>
      </c>
      <c r="BK233" s="156">
        <f>ROUND(I233*H233,2)</f>
        <v>0</v>
      </c>
      <c r="BL233" s="14" t="s">
        <v>435</v>
      </c>
      <c r="BM233" s="155" t="s">
        <v>974</v>
      </c>
    </row>
    <row r="234" spans="1:65" s="2" customFormat="1" ht="58.5">
      <c r="A234" s="29"/>
      <c r="B234" s="30"/>
      <c r="C234" s="29"/>
      <c r="D234" s="157" t="s">
        <v>190</v>
      </c>
      <c r="E234" s="29"/>
      <c r="F234" s="158" t="s">
        <v>584</v>
      </c>
      <c r="G234" s="29"/>
      <c r="H234" s="29"/>
      <c r="I234" s="159"/>
      <c r="J234" s="29"/>
      <c r="K234" s="29"/>
      <c r="L234" s="30"/>
      <c r="M234" s="172"/>
      <c r="N234" s="173"/>
      <c r="O234" s="174"/>
      <c r="P234" s="174"/>
      <c r="Q234" s="174"/>
      <c r="R234" s="174"/>
      <c r="S234" s="174"/>
      <c r="T234" s="175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190</v>
      </c>
      <c r="AU234" s="14" t="s">
        <v>80</v>
      </c>
    </row>
    <row r="235" spans="1:65" s="2" customFormat="1" ht="6.95" customHeight="1">
      <c r="A235" s="29"/>
      <c r="B235" s="44"/>
      <c r="C235" s="45"/>
      <c r="D235" s="45"/>
      <c r="E235" s="45"/>
      <c r="F235" s="45"/>
      <c r="G235" s="45"/>
      <c r="H235" s="45"/>
      <c r="I235" s="45"/>
      <c r="J235" s="45"/>
      <c r="K235" s="45"/>
      <c r="L235" s="30"/>
      <c r="M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</row>
  </sheetData>
  <autoFilter ref="C119:K234" xr:uid="{00000000-0009-0000-0000-000009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975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ROUND((SUM(BE120:BE182)),  2)</f>
        <v>0</v>
      </c>
      <c r="G33" s="29"/>
      <c r="H33" s="29"/>
      <c r="I33" s="97">
        <v>0.21</v>
      </c>
      <c r="J33" s="96">
        <f>ROUND(((SUM(BE120:BE182))*I33),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ROUND((SUM(BF120:BF182)),  2)</f>
        <v>0</v>
      </c>
      <c r="G34" s="29"/>
      <c r="H34" s="29"/>
      <c r="I34" s="97">
        <v>0.12</v>
      </c>
      <c r="J34" s="96">
        <f>ROUND(((SUM(BF120:BF182))*I34),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ROUND((SUM(BG120:BG182)),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ROUND((SUM(BH120:BH182)),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ROUND((SUM(BI120:BI182)),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customHeight="1">
      <c r="A87" s="29"/>
      <c r="B87" s="30"/>
      <c r="C87" s="29"/>
      <c r="D87" s="29"/>
      <c r="E87" s="213" t="str">
        <f>E9</f>
        <v>SO 01-11-01.03 - Železniční spodek v km 190,850 - 192,860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976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164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9" customFormat="1" ht="24.95" customHeight="1">
      <c r="B100" s="109"/>
      <c r="D100" s="110" t="s">
        <v>363</v>
      </c>
      <c r="E100" s="111"/>
      <c r="F100" s="111"/>
      <c r="G100" s="111"/>
      <c r="H100" s="111"/>
      <c r="I100" s="111"/>
      <c r="J100" s="112">
        <f>J164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166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6" t="str">
        <f>E7</f>
        <v>Oprava trati v úseku Luka nad Jihlavou-Jihlava-III. a IV. etapa BM</v>
      </c>
      <c r="F110" s="217"/>
      <c r="G110" s="217"/>
      <c r="H110" s="21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30" customHeight="1">
      <c r="A112" s="29"/>
      <c r="B112" s="30"/>
      <c r="C112" s="29"/>
      <c r="D112" s="29"/>
      <c r="E112" s="213" t="str">
        <f>E9</f>
        <v>SO 01-11-01.03 - Železniční spodek v km 190,850 - 192,860</v>
      </c>
      <c r="F112" s="218"/>
      <c r="G112" s="218"/>
      <c r="H112" s="218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Vyplň údaj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167</v>
      </c>
      <c r="D119" s="120" t="s">
        <v>57</v>
      </c>
      <c r="E119" s="120" t="s">
        <v>53</v>
      </c>
      <c r="F119" s="120" t="s">
        <v>54</v>
      </c>
      <c r="G119" s="120" t="s">
        <v>168</v>
      </c>
      <c r="H119" s="120" t="s">
        <v>169</v>
      </c>
      <c r="I119" s="120" t="s">
        <v>170</v>
      </c>
      <c r="J119" s="121" t="s">
        <v>160</v>
      </c>
      <c r="K119" s="122" t="s">
        <v>171</v>
      </c>
      <c r="L119" s="123"/>
      <c r="M119" s="59" t="s">
        <v>1</v>
      </c>
      <c r="N119" s="60" t="s">
        <v>36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178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P121+P164</f>
        <v>0</v>
      </c>
      <c r="Q120" s="63"/>
      <c r="R120" s="125">
        <f>R121+R164</f>
        <v>944.15800000000002</v>
      </c>
      <c r="S120" s="63"/>
      <c r="T120" s="126">
        <f>T121+T164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162</v>
      </c>
      <c r="BK120" s="127">
        <f>BK121+BK164</f>
        <v>0</v>
      </c>
    </row>
    <row r="121" spans="1:65" s="12" customFormat="1" ht="25.9" customHeight="1">
      <c r="B121" s="128"/>
      <c r="D121" s="129" t="s">
        <v>71</v>
      </c>
      <c r="E121" s="130" t="s">
        <v>179</v>
      </c>
      <c r="F121" s="130" t="s">
        <v>180</v>
      </c>
      <c r="I121" s="131"/>
      <c r="J121" s="132">
        <f>BK121</f>
        <v>0</v>
      </c>
      <c r="L121" s="128"/>
      <c r="M121" s="133"/>
      <c r="N121" s="134"/>
      <c r="O121" s="134"/>
      <c r="P121" s="135">
        <f>P122+P143</f>
        <v>0</v>
      </c>
      <c r="Q121" s="134"/>
      <c r="R121" s="135">
        <f>R122+R143</f>
        <v>944.15800000000002</v>
      </c>
      <c r="S121" s="134"/>
      <c r="T121" s="136">
        <f>T122+T143</f>
        <v>0</v>
      </c>
      <c r="AR121" s="129" t="s">
        <v>195</v>
      </c>
      <c r="AT121" s="137" t="s">
        <v>71</v>
      </c>
      <c r="AU121" s="137" t="s">
        <v>72</v>
      </c>
      <c r="AY121" s="129" t="s">
        <v>181</v>
      </c>
      <c r="BK121" s="138">
        <f>BK122+BK143</f>
        <v>0</v>
      </c>
    </row>
    <row r="122" spans="1:65" s="12" customFormat="1" ht="22.9" customHeight="1">
      <c r="B122" s="128"/>
      <c r="D122" s="129" t="s">
        <v>71</v>
      </c>
      <c r="E122" s="139" t="s">
        <v>203</v>
      </c>
      <c r="F122" s="139" t="s">
        <v>218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SUM(P123:P142)</f>
        <v>0</v>
      </c>
      <c r="Q122" s="134"/>
      <c r="R122" s="135">
        <f>SUM(R123:R142)</f>
        <v>0</v>
      </c>
      <c r="S122" s="134"/>
      <c r="T122" s="136">
        <f>SUM(T123:T142)</f>
        <v>0</v>
      </c>
      <c r="AR122" s="129" t="s">
        <v>80</v>
      </c>
      <c r="AT122" s="137" t="s">
        <v>71</v>
      </c>
      <c r="AU122" s="137" t="s">
        <v>80</v>
      </c>
      <c r="AY122" s="129" t="s">
        <v>181</v>
      </c>
      <c r="BK122" s="138">
        <f>SUM(BK123:BK142)</f>
        <v>0</v>
      </c>
    </row>
    <row r="123" spans="1:65" s="2" customFormat="1" ht="24.2" customHeight="1">
      <c r="A123" s="29"/>
      <c r="B123" s="141"/>
      <c r="C123" s="162" t="s">
        <v>229</v>
      </c>
      <c r="D123" s="162" t="s">
        <v>220</v>
      </c>
      <c r="E123" s="163" t="s">
        <v>649</v>
      </c>
      <c r="F123" s="164" t="s">
        <v>650</v>
      </c>
      <c r="G123" s="165" t="s">
        <v>633</v>
      </c>
      <c r="H123" s="166">
        <v>500</v>
      </c>
      <c r="I123" s="167"/>
      <c r="J123" s="168">
        <f>ROUND(I123*H123,2)</f>
        <v>0</v>
      </c>
      <c r="K123" s="169"/>
      <c r="L123" s="30"/>
      <c r="M123" s="170" t="s">
        <v>1</v>
      </c>
      <c r="N123" s="171" t="s">
        <v>37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188</v>
      </c>
      <c r="AT123" s="155" t="s">
        <v>220</v>
      </c>
      <c r="AU123" s="155" t="s">
        <v>82</v>
      </c>
      <c r="AY123" s="14" t="s">
        <v>181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80</v>
      </c>
      <c r="BK123" s="156">
        <f>ROUND(I123*H123,2)</f>
        <v>0</v>
      </c>
      <c r="BL123" s="14" t="s">
        <v>188</v>
      </c>
      <c r="BM123" s="155" t="s">
        <v>977</v>
      </c>
    </row>
    <row r="124" spans="1:65" s="2" customFormat="1" ht="48.75">
      <c r="A124" s="29"/>
      <c r="B124" s="30"/>
      <c r="C124" s="29"/>
      <c r="D124" s="157" t="s">
        <v>190</v>
      </c>
      <c r="E124" s="29"/>
      <c r="F124" s="158" t="s">
        <v>652</v>
      </c>
      <c r="G124" s="29"/>
      <c r="H124" s="29"/>
      <c r="I124" s="159"/>
      <c r="J124" s="29"/>
      <c r="K124" s="29"/>
      <c r="L124" s="30"/>
      <c r="M124" s="160"/>
      <c r="N124" s="161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190</v>
      </c>
      <c r="AU124" s="14" t="s">
        <v>82</v>
      </c>
    </row>
    <row r="125" spans="1:65" s="2" customFormat="1" ht="24.2" customHeight="1">
      <c r="A125" s="29"/>
      <c r="B125" s="141"/>
      <c r="C125" s="162" t="s">
        <v>8</v>
      </c>
      <c r="D125" s="162" t="s">
        <v>220</v>
      </c>
      <c r="E125" s="163" t="s">
        <v>978</v>
      </c>
      <c r="F125" s="164" t="s">
        <v>979</v>
      </c>
      <c r="G125" s="165" t="s">
        <v>633</v>
      </c>
      <c r="H125" s="166">
        <v>675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82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980</v>
      </c>
    </row>
    <row r="126" spans="1:65" s="2" customFormat="1" ht="48.75">
      <c r="A126" s="29"/>
      <c r="B126" s="30"/>
      <c r="C126" s="29"/>
      <c r="D126" s="157" t="s">
        <v>190</v>
      </c>
      <c r="E126" s="29"/>
      <c r="F126" s="158" t="s">
        <v>981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82</v>
      </c>
    </row>
    <row r="127" spans="1:65" s="2" customFormat="1" ht="16.5" customHeight="1">
      <c r="A127" s="29"/>
      <c r="B127" s="141"/>
      <c r="C127" s="162" t="s">
        <v>236</v>
      </c>
      <c r="D127" s="162" t="s">
        <v>220</v>
      </c>
      <c r="E127" s="163" t="s">
        <v>982</v>
      </c>
      <c r="F127" s="164" t="s">
        <v>983</v>
      </c>
      <c r="G127" s="165" t="s">
        <v>476</v>
      </c>
      <c r="H127" s="166">
        <v>34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984</v>
      </c>
    </row>
    <row r="128" spans="1:65" s="2" customFormat="1" ht="48.75">
      <c r="A128" s="29"/>
      <c r="B128" s="30"/>
      <c r="C128" s="29"/>
      <c r="D128" s="157" t="s">
        <v>190</v>
      </c>
      <c r="E128" s="29"/>
      <c r="F128" s="158" t="s">
        <v>985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4.2" customHeight="1">
      <c r="A129" s="29"/>
      <c r="B129" s="141"/>
      <c r="C129" s="162" t="s">
        <v>241</v>
      </c>
      <c r="D129" s="162" t="s">
        <v>220</v>
      </c>
      <c r="E129" s="163" t="s">
        <v>653</v>
      </c>
      <c r="F129" s="164" t="s">
        <v>654</v>
      </c>
      <c r="G129" s="165" t="s">
        <v>476</v>
      </c>
      <c r="H129" s="166">
        <v>493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986</v>
      </c>
    </row>
    <row r="130" spans="1:65" s="2" customFormat="1" ht="48.75">
      <c r="A130" s="29"/>
      <c r="B130" s="30"/>
      <c r="C130" s="29"/>
      <c r="D130" s="157" t="s">
        <v>190</v>
      </c>
      <c r="E130" s="29"/>
      <c r="F130" s="158" t="s">
        <v>656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24.2" customHeight="1">
      <c r="A131" s="29"/>
      <c r="B131" s="141"/>
      <c r="C131" s="162" t="s">
        <v>245</v>
      </c>
      <c r="D131" s="162" t="s">
        <v>220</v>
      </c>
      <c r="E131" s="163" t="s">
        <v>661</v>
      </c>
      <c r="F131" s="164" t="s">
        <v>662</v>
      </c>
      <c r="G131" s="165" t="s">
        <v>413</v>
      </c>
      <c r="H131" s="166">
        <v>570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987</v>
      </c>
    </row>
    <row r="132" spans="1:65" s="2" customFormat="1" ht="58.5">
      <c r="A132" s="29"/>
      <c r="B132" s="30"/>
      <c r="C132" s="29"/>
      <c r="D132" s="157" t="s">
        <v>190</v>
      </c>
      <c r="E132" s="29"/>
      <c r="F132" s="158" t="s">
        <v>664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24.2" customHeight="1">
      <c r="A133" s="29"/>
      <c r="B133" s="141"/>
      <c r="C133" s="162" t="s">
        <v>249</v>
      </c>
      <c r="D133" s="162" t="s">
        <v>220</v>
      </c>
      <c r="E133" s="163" t="s">
        <v>689</v>
      </c>
      <c r="F133" s="164" t="s">
        <v>690</v>
      </c>
      <c r="G133" s="165" t="s">
        <v>633</v>
      </c>
      <c r="H133" s="166">
        <v>930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988</v>
      </c>
    </row>
    <row r="134" spans="1:65" s="2" customFormat="1" ht="19.5">
      <c r="A134" s="29"/>
      <c r="B134" s="30"/>
      <c r="C134" s="29"/>
      <c r="D134" s="157" t="s">
        <v>190</v>
      </c>
      <c r="E134" s="29"/>
      <c r="F134" s="158" t="s">
        <v>690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24.2" customHeight="1">
      <c r="A135" s="29"/>
      <c r="B135" s="141"/>
      <c r="C135" s="162" t="s">
        <v>253</v>
      </c>
      <c r="D135" s="162" t="s">
        <v>220</v>
      </c>
      <c r="E135" s="163" t="s">
        <v>700</v>
      </c>
      <c r="F135" s="164" t="s">
        <v>701</v>
      </c>
      <c r="G135" s="165" t="s">
        <v>476</v>
      </c>
      <c r="H135" s="166">
        <v>231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989</v>
      </c>
    </row>
    <row r="136" spans="1:65" s="2" customFormat="1" ht="29.25">
      <c r="A136" s="29"/>
      <c r="B136" s="30"/>
      <c r="C136" s="29"/>
      <c r="D136" s="157" t="s">
        <v>190</v>
      </c>
      <c r="E136" s="29"/>
      <c r="F136" s="158" t="s">
        <v>703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24.2" customHeight="1">
      <c r="A137" s="29"/>
      <c r="B137" s="141"/>
      <c r="C137" s="162" t="s">
        <v>257</v>
      </c>
      <c r="D137" s="162" t="s">
        <v>220</v>
      </c>
      <c r="E137" s="163" t="s">
        <v>704</v>
      </c>
      <c r="F137" s="164" t="s">
        <v>705</v>
      </c>
      <c r="G137" s="165" t="s">
        <v>476</v>
      </c>
      <c r="H137" s="166">
        <v>750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990</v>
      </c>
    </row>
    <row r="138" spans="1:65" s="2" customFormat="1" ht="29.25">
      <c r="A138" s="29"/>
      <c r="B138" s="30"/>
      <c r="C138" s="29"/>
      <c r="D138" s="157" t="s">
        <v>190</v>
      </c>
      <c r="E138" s="29"/>
      <c r="F138" s="158" t="s">
        <v>707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24.2" customHeight="1">
      <c r="A139" s="29"/>
      <c r="B139" s="141"/>
      <c r="C139" s="162" t="s">
        <v>262</v>
      </c>
      <c r="D139" s="162" t="s">
        <v>220</v>
      </c>
      <c r="E139" s="163" t="s">
        <v>708</v>
      </c>
      <c r="F139" s="164" t="s">
        <v>709</v>
      </c>
      <c r="G139" s="165" t="s">
        <v>476</v>
      </c>
      <c r="H139" s="166">
        <v>1696.009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991</v>
      </c>
    </row>
    <row r="140" spans="1:65" s="2" customFormat="1" ht="39">
      <c r="A140" s="29"/>
      <c r="B140" s="30"/>
      <c r="C140" s="29"/>
      <c r="D140" s="157" t="s">
        <v>190</v>
      </c>
      <c r="E140" s="29"/>
      <c r="F140" s="158" t="s">
        <v>711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24.2" customHeight="1">
      <c r="A141" s="29"/>
      <c r="B141" s="141"/>
      <c r="C141" s="162" t="s">
        <v>267</v>
      </c>
      <c r="D141" s="162" t="s">
        <v>220</v>
      </c>
      <c r="E141" s="163" t="s">
        <v>712</v>
      </c>
      <c r="F141" s="164" t="s">
        <v>713</v>
      </c>
      <c r="G141" s="165" t="s">
        <v>476</v>
      </c>
      <c r="H141" s="166">
        <v>727</v>
      </c>
      <c r="I141" s="167"/>
      <c r="J141" s="168">
        <f>ROUND(I141*H141,2)</f>
        <v>0</v>
      </c>
      <c r="K141" s="169"/>
      <c r="L141" s="30"/>
      <c r="M141" s="170" t="s">
        <v>1</v>
      </c>
      <c r="N141" s="171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188</v>
      </c>
      <c r="AT141" s="155" t="s">
        <v>220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992</v>
      </c>
    </row>
    <row r="142" spans="1:65" s="2" customFormat="1" ht="39">
      <c r="A142" s="29"/>
      <c r="B142" s="30"/>
      <c r="C142" s="29"/>
      <c r="D142" s="157" t="s">
        <v>190</v>
      </c>
      <c r="E142" s="29"/>
      <c r="F142" s="158" t="s">
        <v>715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12" customFormat="1" ht="22.9" customHeight="1">
      <c r="B143" s="128"/>
      <c r="D143" s="129" t="s">
        <v>71</v>
      </c>
      <c r="E143" s="139" t="s">
        <v>80</v>
      </c>
      <c r="F143" s="139" t="s">
        <v>182</v>
      </c>
      <c r="I143" s="131"/>
      <c r="J143" s="140">
        <f>BK143</f>
        <v>0</v>
      </c>
      <c r="L143" s="128"/>
      <c r="M143" s="133"/>
      <c r="N143" s="134"/>
      <c r="O143" s="134"/>
      <c r="P143" s="135">
        <f>SUM(P144:P163)</f>
        <v>0</v>
      </c>
      <c r="Q143" s="134"/>
      <c r="R143" s="135">
        <f>SUM(R144:R163)</f>
        <v>944.15800000000002</v>
      </c>
      <c r="S143" s="134"/>
      <c r="T143" s="136">
        <f>SUM(T144:T163)</f>
        <v>0</v>
      </c>
      <c r="AR143" s="129" t="s">
        <v>195</v>
      </c>
      <c r="AT143" s="137" t="s">
        <v>71</v>
      </c>
      <c r="AU143" s="137" t="s">
        <v>80</v>
      </c>
      <c r="AY143" s="129" t="s">
        <v>181</v>
      </c>
      <c r="BK143" s="138">
        <f>SUM(BK144:BK163)</f>
        <v>0</v>
      </c>
    </row>
    <row r="144" spans="1:65" s="2" customFormat="1" ht="24.2" customHeight="1">
      <c r="A144" s="29"/>
      <c r="B144" s="141"/>
      <c r="C144" s="142" t="s">
        <v>80</v>
      </c>
      <c r="D144" s="142" t="s">
        <v>183</v>
      </c>
      <c r="E144" s="143" t="s">
        <v>588</v>
      </c>
      <c r="F144" s="144" t="s">
        <v>589</v>
      </c>
      <c r="G144" s="145" t="s">
        <v>434</v>
      </c>
      <c r="H144" s="146">
        <v>335</v>
      </c>
      <c r="I144" s="147"/>
      <c r="J144" s="148">
        <f>ROUND(I144*H144,2)</f>
        <v>0</v>
      </c>
      <c r="K144" s="149"/>
      <c r="L144" s="150"/>
      <c r="M144" s="151" t="s">
        <v>1</v>
      </c>
      <c r="N144" s="152" t="s">
        <v>37</v>
      </c>
      <c r="O144" s="55"/>
      <c r="P144" s="153">
        <f>O144*H144</f>
        <v>0</v>
      </c>
      <c r="Q144" s="153">
        <v>1</v>
      </c>
      <c r="R144" s="153">
        <f>Q144*H144</f>
        <v>335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285</v>
      </c>
      <c r="AT144" s="155" t="s">
        <v>183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286</v>
      </c>
      <c r="BM144" s="155" t="s">
        <v>993</v>
      </c>
    </row>
    <row r="145" spans="1:65" s="2" customFormat="1" ht="11.25">
      <c r="A145" s="29"/>
      <c r="B145" s="30"/>
      <c r="C145" s="29"/>
      <c r="D145" s="157" t="s">
        <v>190</v>
      </c>
      <c r="E145" s="29"/>
      <c r="F145" s="158" t="s">
        <v>589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21.75" customHeight="1">
      <c r="A146" s="29"/>
      <c r="B146" s="141"/>
      <c r="C146" s="142" t="s">
        <v>82</v>
      </c>
      <c r="D146" s="142" t="s">
        <v>183</v>
      </c>
      <c r="E146" s="143" t="s">
        <v>591</v>
      </c>
      <c r="F146" s="144" t="s">
        <v>592</v>
      </c>
      <c r="G146" s="145" t="s">
        <v>434</v>
      </c>
      <c r="H146" s="146">
        <v>4.25</v>
      </c>
      <c r="I146" s="147"/>
      <c r="J146" s="148">
        <f>ROUND(I146*H146,2)</f>
        <v>0</v>
      </c>
      <c r="K146" s="149"/>
      <c r="L146" s="150"/>
      <c r="M146" s="151" t="s">
        <v>1</v>
      </c>
      <c r="N146" s="152" t="s">
        <v>37</v>
      </c>
      <c r="O146" s="55"/>
      <c r="P146" s="153">
        <f>O146*H146</f>
        <v>0</v>
      </c>
      <c r="Q146" s="153">
        <v>1</v>
      </c>
      <c r="R146" s="153">
        <f>Q146*H146</f>
        <v>4.25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285</v>
      </c>
      <c r="AT146" s="155" t="s">
        <v>183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286</v>
      </c>
      <c r="BM146" s="155" t="s">
        <v>994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592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42" t="s">
        <v>195</v>
      </c>
      <c r="D148" s="142" t="s">
        <v>183</v>
      </c>
      <c r="E148" s="143" t="s">
        <v>995</v>
      </c>
      <c r="F148" s="144" t="s">
        <v>996</v>
      </c>
      <c r="G148" s="145" t="s">
        <v>434</v>
      </c>
      <c r="H148" s="146">
        <v>57.375</v>
      </c>
      <c r="I148" s="147"/>
      <c r="J148" s="148">
        <f>ROUND(I148*H148,2)</f>
        <v>0</v>
      </c>
      <c r="K148" s="149"/>
      <c r="L148" s="150"/>
      <c r="M148" s="151" t="s">
        <v>1</v>
      </c>
      <c r="N148" s="152" t="s">
        <v>37</v>
      </c>
      <c r="O148" s="55"/>
      <c r="P148" s="153">
        <f>O148*H148</f>
        <v>0</v>
      </c>
      <c r="Q148" s="153">
        <v>1</v>
      </c>
      <c r="R148" s="153">
        <f>Q148*H148</f>
        <v>57.375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285</v>
      </c>
      <c r="AT148" s="155" t="s">
        <v>183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286</v>
      </c>
      <c r="BM148" s="155" t="s">
        <v>997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996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16.5" customHeight="1">
      <c r="A150" s="29"/>
      <c r="B150" s="141"/>
      <c r="C150" s="142" t="s">
        <v>188</v>
      </c>
      <c r="D150" s="142" t="s">
        <v>183</v>
      </c>
      <c r="E150" s="143" t="s">
        <v>616</v>
      </c>
      <c r="F150" s="144" t="s">
        <v>617</v>
      </c>
      <c r="G150" s="145" t="s">
        <v>368</v>
      </c>
      <c r="H150" s="146">
        <v>560</v>
      </c>
      <c r="I150" s="147"/>
      <c r="J150" s="148">
        <f>ROUND(I150*H150,2)</f>
        <v>0</v>
      </c>
      <c r="K150" s="149"/>
      <c r="L150" s="150"/>
      <c r="M150" s="151" t="s">
        <v>1</v>
      </c>
      <c r="N150" s="152" t="s">
        <v>37</v>
      </c>
      <c r="O150" s="55"/>
      <c r="P150" s="153">
        <f>O150*H150</f>
        <v>0</v>
      </c>
      <c r="Q150" s="153">
        <v>0.39</v>
      </c>
      <c r="R150" s="153">
        <f>Q150*H150</f>
        <v>218.4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285</v>
      </c>
      <c r="AT150" s="155" t="s">
        <v>183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286</v>
      </c>
      <c r="BM150" s="155" t="s">
        <v>998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617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16.5" customHeight="1">
      <c r="A152" s="29"/>
      <c r="B152" s="141"/>
      <c r="C152" s="142" t="s">
        <v>203</v>
      </c>
      <c r="D152" s="142" t="s">
        <v>183</v>
      </c>
      <c r="E152" s="143" t="s">
        <v>619</v>
      </c>
      <c r="F152" s="144" t="s">
        <v>620</v>
      </c>
      <c r="G152" s="145" t="s">
        <v>368</v>
      </c>
      <c r="H152" s="146">
        <v>4</v>
      </c>
      <c r="I152" s="147"/>
      <c r="J152" s="148">
        <f>ROUND(I152*H152,2)</f>
        <v>0</v>
      </c>
      <c r="K152" s="149"/>
      <c r="L152" s="150"/>
      <c r="M152" s="151" t="s">
        <v>1</v>
      </c>
      <c r="N152" s="152" t="s">
        <v>37</v>
      </c>
      <c r="O152" s="55"/>
      <c r="P152" s="153">
        <f>O152*H152</f>
        <v>0</v>
      </c>
      <c r="Q152" s="153">
        <v>1.79</v>
      </c>
      <c r="R152" s="153">
        <f>Q152*H152</f>
        <v>7.16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285</v>
      </c>
      <c r="AT152" s="155" t="s">
        <v>183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286</v>
      </c>
      <c r="BM152" s="155" t="s">
        <v>999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620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16.5" customHeight="1">
      <c r="A154" s="29"/>
      <c r="B154" s="141"/>
      <c r="C154" s="142" t="s">
        <v>207</v>
      </c>
      <c r="D154" s="142" t="s">
        <v>183</v>
      </c>
      <c r="E154" s="143" t="s">
        <v>622</v>
      </c>
      <c r="F154" s="144" t="s">
        <v>623</v>
      </c>
      <c r="G154" s="145" t="s">
        <v>368</v>
      </c>
      <c r="H154" s="146">
        <v>1680</v>
      </c>
      <c r="I154" s="147"/>
      <c r="J154" s="148">
        <f>ROUND(I154*H154,2)</f>
        <v>0</v>
      </c>
      <c r="K154" s="149"/>
      <c r="L154" s="150"/>
      <c r="M154" s="151" t="s">
        <v>1</v>
      </c>
      <c r="N154" s="152" t="s">
        <v>37</v>
      </c>
      <c r="O154" s="55"/>
      <c r="P154" s="153">
        <f>O154*H154</f>
        <v>0</v>
      </c>
      <c r="Q154" s="153">
        <v>3.3000000000000002E-2</v>
      </c>
      <c r="R154" s="153">
        <f>Q154*H154</f>
        <v>55.440000000000005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285</v>
      </c>
      <c r="AT154" s="155" t="s">
        <v>183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286</v>
      </c>
      <c r="BM154" s="155" t="s">
        <v>1000</v>
      </c>
    </row>
    <row r="155" spans="1:65" s="2" customFormat="1" ht="11.25">
      <c r="A155" s="29"/>
      <c r="B155" s="30"/>
      <c r="C155" s="29"/>
      <c r="D155" s="157" t="s">
        <v>190</v>
      </c>
      <c r="E155" s="29"/>
      <c r="F155" s="158" t="s">
        <v>623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16.5" customHeight="1">
      <c r="A156" s="29"/>
      <c r="B156" s="141"/>
      <c r="C156" s="142" t="s">
        <v>211</v>
      </c>
      <c r="D156" s="142" t="s">
        <v>183</v>
      </c>
      <c r="E156" s="143" t="s">
        <v>625</v>
      </c>
      <c r="F156" s="144" t="s">
        <v>626</v>
      </c>
      <c r="G156" s="145" t="s">
        <v>368</v>
      </c>
      <c r="H156" s="146">
        <v>32</v>
      </c>
      <c r="I156" s="147"/>
      <c r="J156" s="148">
        <f>ROUND(I156*H156,2)</f>
        <v>0</v>
      </c>
      <c r="K156" s="149"/>
      <c r="L156" s="150"/>
      <c r="M156" s="151" t="s">
        <v>1</v>
      </c>
      <c r="N156" s="152" t="s">
        <v>37</v>
      </c>
      <c r="O156" s="55"/>
      <c r="P156" s="153">
        <f>O156*H156</f>
        <v>0</v>
      </c>
      <c r="Q156" s="153">
        <v>3.2000000000000001E-2</v>
      </c>
      <c r="R156" s="153">
        <f>Q156*H156</f>
        <v>1.024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285</v>
      </c>
      <c r="AT156" s="155" t="s">
        <v>183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286</v>
      </c>
      <c r="BM156" s="155" t="s">
        <v>1001</v>
      </c>
    </row>
    <row r="157" spans="1:65" s="2" customFormat="1" ht="11.25">
      <c r="A157" s="29"/>
      <c r="B157" s="30"/>
      <c r="C157" s="29"/>
      <c r="D157" s="157" t="s">
        <v>190</v>
      </c>
      <c r="E157" s="29"/>
      <c r="F157" s="158" t="s">
        <v>626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2" customFormat="1" ht="16.5" customHeight="1">
      <c r="A158" s="29"/>
      <c r="B158" s="141"/>
      <c r="C158" s="142" t="s">
        <v>187</v>
      </c>
      <c r="D158" s="142" t="s">
        <v>183</v>
      </c>
      <c r="E158" s="143" t="s">
        <v>631</v>
      </c>
      <c r="F158" s="144" t="s">
        <v>632</v>
      </c>
      <c r="G158" s="145" t="s">
        <v>633</v>
      </c>
      <c r="H158" s="146">
        <v>1089</v>
      </c>
      <c r="I158" s="147"/>
      <c r="J158" s="148">
        <f>ROUND(I158*H158,2)</f>
        <v>0</v>
      </c>
      <c r="K158" s="149"/>
      <c r="L158" s="150"/>
      <c r="M158" s="151" t="s">
        <v>1</v>
      </c>
      <c r="N158" s="152" t="s">
        <v>37</v>
      </c>
      <c r="O158" s="55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285</v>
      </c>
      <c r="AT158" s="155" t="s">
        <v>183</v>
      </c>
      <c r="AU158" s="155" t="s">
        <v>82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286</v>
      </c>
      <c r="BM158" s="155" t="s">
        <v>1002</v>
      </c>
    </row>
    <row r="159" spans="1:65" s="2" customFormat="1" ht="11.25">
      <c r="A159" s="29"/>
      <c r="B159" s="30"/>
      <c r="C159" s="29"/>
      <c r="D159" s="157" t="s">
        <v>190</v>
      </c>
      <c r="E159" s="29"/>
      <c r="F159" s="158" t="s">
        <v>632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82</v>
      </c>
    </row>
    <row r="160" spans="1:65" s="2" customFormat="1" ht="21.75" customHeight="1">
      <c r="A160" s="29"/>
      <c r="B160" s="141"/>
      <c r="C160" s="142" t="s">
        <v>219</v>
      </c>
      <c r="D160" s="142" t="s">
        <v>183</v>
      </c>
      <c r="E160" s="143" t="s">
        <v>635</v>
      </c>
      <c r="F160" s="144" t="s">
        <v>636</v>
      </c>
      <c r="G160" s="145" t="s">
        <v>476</v>
      </c>
      <c r="H160" s="146">
        <v>114.5</v>
      </c>
      <c r="I160" s="147"/>
      <c r="J160" s="148">
        <f>ROUND(I160*H160,2)</f>
        <v>0</v>
      </c>
      <c r="K160" s="149"/>
      <c r="L160" s="150"/>
      <c r="M160" s="151" t="s">
        <v>1</v>
      </c>
      <c r="N160" s="152" t="s">
        <v>37</v>
      </c>
      <c r="O160" s="55"/>
      <c r="P160" s="153">
        <f>O160*H160</f>
        <v>0</v>
      </c>
      <c r="Q160" s="153">
        <v>2.234</v>
      </c>
      <c r="R160" s="153">
        <f>Q160*H160</f>
        <v>255.79300000000001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285</v>
      </c>
      <c r="AT160" s="155" t="s">
        <v>183</v>
      </c>
      <c r="AU160" s="155" t="s">
        <v>82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286</v>
      </c>
      <c r="BM160" s="155" t="s">
        <v>1003</v>
      </c>
    </row>
    <row r="161" spans="1:65" s="2" customFormat="1" ht="11.25">
      <c r="A161" s="29"/>
      <c r="B161" s="30"/>
      <c r="C161" s="29"/>
      <c r="D161" s="157" t="s">
        <v>190</v>
      </c>
      <c r="E161" s="29"/>
      <c r="F161" s="158" t="s">
        <v>636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82</v>
      </c>
    </row>
    <row r="162" spans="1:65" s="2" customFormat="1" ht="21.75" customHeight="1">
      <c r="A162" s="29"/>
      <c r="B162" s="141"/>
      <c r="C162" s="142" t="s">
        <v>225</v>
      </c>
      <c r="D162" s="142" t="s">
        <v>183</v>
      </c>
      <c r="E162" s="143" t="s">
        <v>638</v>
      </c>
      <c r="F162" s="144" t="s">
        <v>639</v>
      </c>
      <c r="G162" s="145" t="s">
        <v>476</v>
      </c>
      <c r="H162" s="146">
        <v>4</v>
      </c>
      <c r="I162" s="147"/>
      <c r="J162" s="148">
        <f>ROUND(I162*H162,2)</f>
        <v>0</v>
      </c>
      <c r="K162" s="149"/>
      <c r="L162" s="150"/>
      <c r="M162" s="151" t="s">
        <v>1</v>
      </c>
      <c r="N162" s="152" t="s">
        <v>37</v>
      </c>
      <c r="O162" s="55"/>
      <c r="P162" s="153">
        <f>O162*H162</f>
        <v>0</v>
      </c>
      <c r="Q162" s="153">
        <v>2.4289999999999998</v>
      </c>
      <c r="R162" s="153">
        <f>Q162*H162</f>
        <v>9.7159999999999993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285</v>
      </c>
      <c r="AT162" s="155" t="s">
        <v>183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286</v>
      </c>
      <c r="BM162" s="155" t="s">
        <v>1004</v>
      </c>
    </row>
    <row r="163" spans="1:65" s="2" customFormat="1" ht="11.25">
      <c r="A163" s="29"/>
      <c r="B163" s="30"/>
      <c r="C163" s="29"/>
      <c r="D163" s="157" t="s">
        <v>190</v>
      </c>
      <c r="E163" s="29"/>
      <c r="F163" s="158" t="s">
        <v>639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12" customFormat="1" ht="25.9" customHeight="1">
      <c r="B164" s="128"/>
      <c r="D164" s="129" t="s">
        <v>71</v>
      </c>
      <c r="E164" s="130" t="s">
        <v>430</v>
      </c>
      <c r="F164" s="130" t="s">
        <v>431</v>
      </c>
      <c r="I164" s="131"/>
      <c r="J164" s="132">
        <f>BK164</f>
        <v>0</v>
      </c>
      <c r="L164" s="128"/>
      <c r="M164" s="133"/>
      <c r="N164" s="134"/>
      <c r="O164" s="134"/>
      <c r="P164" s="135">
        <f>SUM(P165:P182)</f>
        <v>0</v>
      </c>
      <c r="Q164" s="134"/>
      <c r="R164" s="135">
        <f>SUM(R165:R182)</f>
        <v>0</v>
      </c>
      <c r="S164" s="134"/>
      <c r="T164" s="136">
        <f>SUM(T165:T182)</f>
        <v>0</v>
      </c>
      <c r="AR164" s="129" t="s">
        <v>188</v>
      </c>
      <c r="AT164" s="137" t="s">
        <v>71</v>
      </c>
      <c r="AU164" s="137" t="s">
        <v>72</v>
      </c>
      <c r="AY164" s="129" t="s">
        <v>181</v>
      </c>
      <c r="BK164" s="138">
        <f>SUM(BK165:BK182)</f>
        <v>0</v>
      </c>
    </row>
    <row r="165" spans="1:65" s="2" customFormat="1" ht="37.9" customHeight="1">
      <c r="A165" s="29"/>
      <c r="B165" s="141"/>
      <c r="C165" s="162" t="s">
        <v>7</v>
      </c>
      <c r="D165" s="162" t="s">
        <v>220</v>
      </c>
      <c r="E165" s="163" t="s">
        <v>432</v>
      </c>
      <c r="F165" s="164" t="s">
        <v>433</v>
      </c>
      <c r="G165" s="165" t="s">
        <v>434</v>
      </c>
      <c r="H165" s="166">
        <v>662.16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435</v>
      </c>
      <c r="AT165" s="155" t="s">
        <v>220</v>
      </c>
      <c r="AU165" s="155" t="s">
        <v>80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435</v>
      </c>
      <c r="BM165" s="155" t="s">
        <v>1005</v>
      </c>
    </row>
    <row r="166" spans="1:65" s="2" customFormat="1" ht="68.25">
      <c r="A166" s="29"/>
      <c r="B166" s="30"/>
      <c r="C166" s="29"/>
      <c r="D166" s="157" t="s">
        <v>190</v>
      </c>
      <c r="E166" s="29"/>
      <c r="F166" s="158" t="s">
        <v>437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80</v>
      </c>
    </row>
    <row r="167" spans="1:65" s="2" customFormat="1" ht="44.25" customHeight="1">
      <c r="A167" s="29"/>
      <c r="B167" s="141"/>
      <c r="C167" s="162" t="s">
        <v>274</v>
      </c>
      <c r="D167" s="162" t="s">
        <v>220</v>
      </c>
      <c r="E167" s="163" t="s">
        <v>438</v>
      </c>
      <c r="F167" s="164" t="s">
        <v>439</v>
      </c>
      <c r="G167" s="165" t="s">
        <v>434</v>
      </c>
      <c r="H167" s="166">
        <v>662.2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435</v>
      </c>
      <c r="AT167" s="155" t="s">
        <v>220</v>
      </c>
      <c r="AU167" s="155" t="s">
        <v>80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435</v>
      </c>
      <c r="BM167" s="155" t="s">
        <v>1006</v>
      </c>
    </row>
    <row r="168" spans="1:65" s="2" customFormat="1" ht="68.25">
      <c r="A168" s="29"/>
      <c r="B168" s="30"/>
      <c r="C168" s="29"/>
      <c r="D168" s="157" t="s">
        <v>190</v>
      </c>
      <c r="E168" s="29"/>
      <c r="F168" s="158" t="s">
        <v>441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80</v>
      </c>
    </row>
    <row r="169" spans="1:65" s="2" customFormat="1" ht="37.9" customHeight="1">
      <c r="A169" s="29"/>
      <c r="B169" s="141"/>
      <c r="C169" s="162" t="s">
        <v>278</v>
      </c>
      <c r="D169" s="162" t="s">
        <v>220</v>
      </c>
      <c r="E169" s="163" t="s">
        <v>432</v>
      </c>
      <c r="F169" s="164" t="s">
        <v>433</v>
      </c>
      <c r="G169" s="165" t="s">
        <v>434</v>
      </c>
      <c r="H169" s="166">
        <v>3870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435</v>
      </c>
      <c r="AT169" s="155" t="s">
        <v>220</v>
      </c>
      <c r="AU169" s="155" t="s">
        <v>80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435</v>
      </c>
      <c r="BM169" s="155" t="s">
        <v>1007</v>
      </c>
    </row>
    <row r="170" spans="1:65" s="2" customFormat="1" ht="68.25">
      <c r="A170" s="29"/>
      <c r="B170" s="30"/>
      <c r="C170" s="29"/>
      <c r="D170" s="157" t="s">
        <v>190</v>
      </c>
      <c r="E170" s="29"/>
      <c r="F170" s="158" t="s">
        <v>437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80</v>
      </c>
    </row>
    <row r="171" spans="1:65" s="2" customFormat="1" ht="44.25" customHeight="1">
      <c r="A171" s="29"/>
      <c r="B171" s="141"/>
      <c r="C171" s="162" t="s">
        <v>347</v>
      </c>
      <c r="D171" s="162" t="s">
        <v>220</v>
      </c>
      <c r="E171" s="163" t="s">
        <v>438</v>
      </c>
      <c r="F171" s="164" t="s">
        <v>439</v>
      </c>
      <c r="G171" s="165" t="s">
        <v>434</v>
      </c>
      <c r="H171" s="166">
        <v>3870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435</v>
      </c>
      <c r="AT171" s="155" t="s">
        <v>220</v>
      </c>
      <c r="AU171" s="155" t="s">
        <v>80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435</v>
      </c>
      <c r="BM171" s="155" t="s">
        <v>1008</v>
      </c>
    </row>
    <row r="172" spans="1:65" s="2" customFormat="1" ht="68.25">
      <c r="A172" s="29"/>
      <c r="B172" s="30"/>
      <c r="C172" s="29"/>
      <c r="D172" s="157" t="s">
        <v>190</v>
      </c>
      <c r="E172" s="29"/>
      <c r="F172" s="158" t="s">
        <v>441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80</v>
      </c>
    </row>
    <row r="173" spans="1:65" s="2" customFormat="1" ht="49.15" customHeight="1">
      <c r="A173" s="29"/>
      <c r="B173" s="141"/>
      <c r="C173" s="162" t="s">
        <v>349</v>
      </c>
      <c r="D173" s="162" t="s">
        <v>220</v>
      </c>
      <c r="E173" s="163" t="s">
        <v>442</v>
      </c>
      <c r="F173" s="164" t="s">
        <v>443</v>
      </c>
      <c r="G173" s="165" t="s">
        <v>434</v>
      </c>
      <c r="H173" s="166">
        <v>282.10000000000002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435</v>
      </c>
      <c r="AT173" s="155" t="s">
        <v>220</v>
      </c>
      <c r="AU173" s="155" t="s">
        <v>80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435</v>
      </c>
      <c r="BM173" s="155" t="s">
        <v>1009</v>
      </c>
    </row>
    <row r="174" spans="1:65" s="2" customFormat="1" ht="68.25">
      <c r="A174" s="29"/>
      <c r="B174" s="30"/>
      <c r="C174" s="29"/>
      <c r="D174" s="157" t="s">
        <v>190</v>
      </c>
      <c r="E174" s="29"/>
      <c r="F174" s="158" t="s">
        <v>445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80</v>
      </c>
    </row>
    <row r="175" spans="1:65" s="2" customFormat="1" ht="55.5" customHeight="1">
      <c r="A175" s="29"/>
      <c r="B175" s="141"/>
      <c r="C175" s="162" t="s">
        <v>353</v>
      </c>
      <c r="D175" s="162" t="s">
        <v>220</v>
      </c>
      <c r="E175" s="163" t="s">
        <v>446</v>
      </c>
      <c r="F175" s="164" t="s">
        <v>447</v>
      </c>
      <c r="G175" s="165" t="s">
        <v>434</v>
      </c>
      <c r="H175" s="166">
        <v>4231.5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435</v>
      </c>
      <c r="AT175" s="155" t="s">
        <v>220</v>
      </c>
      <c r="AU175" s="155" t="s">
        <v>80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435</v>
      </c>
      <c r="BM175" s="155" t="s">
        <v>1010</v>
      </c>
    </row>
    <row r="176" spans="1:65" s="2" customFormat="1" ht="78">
      <c r="A176" s="29"/>
      <c r="B176" s="30"/>
      <c r="C176" s="29"/>
      <c r="D176" s="157" t="s">
        <v>190</v>
      </c>
      <c r="E176" s="29"/>
      <c r="F176" s="158" t="s">
        <v>449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80</v>
      </c>
    </row>
    <row r="177" spans="1:65" s="2" customFormat="1" ht="49.15" customHeight="1">
      <c r="A177" s="29"/>
      <c r="B177" s="141"/>
      <c r="C177" s="162" t="s">
        <v>355</v>
      </c>
      <c r="D177" s="162" t="s">
        <v>220</v>
      </c>
      <c r="E177" s="163" t="s">
        <v>442</v>
      </c>
      <c r="F177" s="164" t="s">
        <v>443</v>
      </c>
      <c r="G177" s="165" t="s">
        <v>434</v>
      </c>
      <c r="H177" s="166">
        <v>0.33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435</v>
      </c>
      <c r="AT177" s="155" t="s">
        <v>220</v>
      </c>
      <c r="AU177" s="155" t="s">
        <v>80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435</v>
      </c>
      <c r="BM177" s="155" t="s">
        <v>1011</v>
      </c>
    </row>
    <row r="178" spans="1:65" s="2" customFormat="1" ht="68.25">
      <c r="A178" s="29"/>
      <c r="B178" s="30"/>
      <c r="C178" s="29"/>
      <c r="D178" s="157" t="s">
        <v>190</v>
      </c>
      <c r="E178" s="29"/>
      <c r="F178" s="158" t="s">
        <v>445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80</v>
      </c>
    </row>
    <row r="179" spans="1:65" s="2" customFormat="1" ht="55.5" customHeight="1">
      <c r="A179" s="29"/>
      <c r="B179" s="141"/>
      <c r="C179" s="162" t="s">
        <v>359</v>
      </c>
      <c r="D179" s="162" t="s">
        <v>220</v>
      </c>
      <c r="E179" s="163" t="s">
        <v>446</v>
      </c>
      <c r="F179" s="164" t="s">
        <v>447</v>
      </c>
      <c r="G179" s="165" t="s">
        <v>434</v>
      </c>
      <c r="H179" s="166">
        <v>1.32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435</v>
      </c>
      <c r="AT179" s="155" t="s">
        <v>220</v>
      </c>
      <c r="AU179" s="155" t="s">
        <v>80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435</v>
      </c>
      <c r="BM179" s="155" t="s">
        <v>1012</v>
      </c>
    </row>
    <row r="180" spans="1:65" s="2" customFormat="1" ht="78">
      <c r="A180" s="29"/>
      <c r="B180" s="30"/>
      <c r="C180" s="29"/>
      <c r="D180" s="157" t="s">
        <v>190</v>
      </c>
      <c r="E180" s="29"/>
      <c r="F180" s="158" t="s">
        <v>449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80</v>
      </c>
    </row>
    <row r="181" spans="1:65" s="2" customFormat="1" ht="21.75" customHeight="1">
      <c r="A181" s="29"/>
      <c r="B181" s="141"/>
      <c r="C181" s="162" t="s">
        <v>553</v>
      </c>
      <c r="D181" s="162" t="s">
        <v>220</v>
      </c>
      <c r="E181" s="163" t="s">
        <v>733</v>
      </c>
      <c r="F181" s="164" t="s">
        <v>734</v>
      </c>
      <c r="G181" s="165" t="s">
        <v>434</v>
      </c>
      <c r="H181" s="166">
        <v>3870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435</v>
      </c>
      <c r="AT181" s="155" t="s">
        <v>220</v>
      </c>
      <c r="AU181" s="155" t="s">
        <v>80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435</v>
      </c>
      <c r="BM181" s="155" t="s">
        <v>1013</v>
      </c>
    </row>
    <row r="182" spans="1:65" s="2" customFormat="1" ht="58.5">
      <c r="A182" s="29"/>
      <c r="B182" s="30"/>
      <c r="C182" s="29"/>
      <c r="D182" s="157" t="s">
        <v>190</v>
      </c>
      <c r="E182" s="29"/>
      <c r="F182" s="158" t="s">
        <v>736</v>
      </c>
      <c r="G182" s="29"/>
      <c r="H182" s="29"/>
      <c r="I182" s="159"/>
      <c r="J182" s="29"/>
      <c r="K182" s="29"/>
      <c r="L182" s="30"/>
      <c r="M182" s="172"/>
      <c r="N182" s="173"/>
      <c r="O182" s="174"/>
      <c r="P182" s="174"/>
      <c r="Q182" s="174"/>
      <c r="R182" s="174"/>
      <c r="S182" s="174"/>
      <c r="T182" s="175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80</v>
      </c>
    </row>
    <row r="183" spans="1:65" s="2" customFormat="1" ht="6.95" customHeight="1">
      <c r="A183" s="29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autoFilter ref="C119:K182" xr:uid="{00000000-0009-0000-0000-00000A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1014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ROUND((SUM(BE118:BE138)),  2)</f>
        <v>0</v>
      </c>
      <c r="G33" s="29"/>
      <c r="H33" s="29"/>
      <c r="I33" s="97">
        <v>0.21</v>
      </c>
      <c r="J33" s="96">
        <f>ROUND(((SUM(BE118:BE138))*I33),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ROUND((SUM(BF118:BF138)),  2)</f>
        <v>0</v>
      </c>
      <c r="G34" s="29"/>
      <c r="H34" s="29"/>
      <c r="I34" s="97">
        <v>0.12</v>
      </c>
      <c r="J34" s="96">
        <f>ROUND(((SUM(BF118:BF138))*I34),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ROUND((SUM(BG118:BG138)),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ROUND((SUM(BH118:BH138)),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ROUND((SUM(BI118:BI138)),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98-98 - Všeobecný objekt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363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9" customFormat="1" ht="24.95" customHeight="1">
      <c r="B98" s="109"/>
      <c r="D98" s="110" t="s">
        <v>364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166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16" t="str">
        <f>E7</f>
        <v>Oprava trati v úseku Luka nad Jihlavou-Jihlava-III. a IV. etapa BM</v>
      </c>
      <c r="F108" s="217"/>
      <c r="G108" s="217"/>
      <c r="H108" s="217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3" t="str">
        <f>E9</f>
        <v>SO 98-98 - Všeobecný objekt</v>
      </c>
      <c r="F110" s="218"/>
      <c r="G110" s="218"/>
      <c r="H110" s="218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 xml:space="preserve"> </v>
      </c>
      <c r="G112" s="29"/>
      <c r="H112" s="29"/>
      <c r="I112" s="24" t="s">
        <v>22</v>
      </c>
      <c r="J112" s="52" t="str">
        <f>IF(J12="","",J12)</f>
        <v>Vyplň údaj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23</v>
      </c>
      <c r="D114" s="29"/>
      <c r="E114" s="29"/>
      <c r="F114" s="22" t="str">
        <f>E15</f>
        <v xml:space="preserve"> </v>
      </c>
      <c r="G114" s="29"/>
      <c r="H114" s="29"/>
      <c r="I114" s="24" t="s">
        <v>28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26</v>
      </c>
      <c r="D115" s="29"/>
      <c r="E115" s="29"/>
      <c r="F115" s="22" t="str">
        <f>IF(E18="","",E18)</f>
        <v>Vyplň údaj</v>
      </c>
      <c r="G115" s="29"/>
      <c r="H115" s="29"/>
      <c r="I115" s="24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7"/>
      <c r="B117" s="118"/>
      <c r="C117" s="119" t="s">
        <v>167</v>
      </c>
      <c r="D117" s="120" t="s">
        <v>57</v>
      </c>
      <c r="E117" s="120" t="s">
        <v>53</v>
      </c>
      <c r="F117" s="120" t="s">
        <v>54</v>
      </c>
      <c r="G117" s="120" t="s">
        <v>168</v>
      </c>
      <c r="H117" s="120" t="s">
        <v>169</v>
      </c>
      <c r="I117" s="120" t="s">
        <v>170</v>
      </c>
      <c r="J117" s="121" t="s">
        <v>160</v>
      </c>
      <c r="K117" s="122" t="s">
        <v>171</v>
      </c>
      <c r="L117" s="123"/>
      <c r="M117" s="59" t="s">
        <v>1</v>
      </c>
      <c r="N117" s="60" t="s">
        <v>36</v>
      </c>
      <c r="O117" s="60" t="s">
        <v>172</v>
      </c>
      <c r="P117" s="60" t="s">
        <v>173</v>
      </c>
      <c r="Q117" s="60" t="s">
        <v>174</v>
      </c>
      <c r="R117" s="60" t="s">
        <v>175</v>
      </c>
      <c r="S117" s="60" t="s">
        <v>176</v>
      </c>
      <c r="T117" s="61" t="s">
        <v>177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9"/>
      <c r="B118" s="30"/>
      <c r="C118" s="66" t="s">
        <v>178</v>
      </c>
      <c r="D118" s="29"/>
      <c r="E118" s="29"/>
      <c r="F118" s="29"/>
      <c r="G118" s="29"/>
      <c r="H118" s="29"/>
      <c r="I118" s="29"/>
      <c r="J118" s="124">
        <f>BK118</f>
        <v>0</v>
      </c>
      <c r="K118" s="29"/>
      <c r="L118" s="30"/>
      <c r="M118" s="62"/>
      <c r="N118" s="53"/>
      <c r="O118" s="63"/>
      <c r="P118" s="125">
        <f>P119+P122</f>
        <v>0</v>
      </c>
      <c r="Q118" s="63"/>
      <c r="R118" s="125">
        <f>R119+R122</f>
        <v>0</v>
      </c>
      <c r="S118" s="63"/>
      <c r="T118" s="126">
        <f>T119+T122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71</v>
      </c>
      <c r="AU118" s="14" t="s">
        <v>162</v>
      </c>
      <c r="BK118" s="127">
        <f>BK119+BK122</f>
        <v>0</v>
      </c>
    </row>
    <row r="119" spans="1:65" s="12" customFormat="1" ht="25.9" customHeight="1">
      <c r="B119" s="128"/>
      <c r="D119" s="129" t="s">
        <v>71</v>
      </c>
      <c r="E119" s="130" t="s">
        <v>430</v>
      </c>
      <c r="F119" s="130" t="s">
        <v>431</v>
      </c>
      <c r="I119" s="131"/>
      <c r="J119" s="132">
        <f>BK119</f>
        <v>0</v>
      </c>
      <c r="L119" s="128"/>
      <c r="M119" s="133"/>
      <c r="N119" s="134"/>
      <c r="O119" s="134"/>
      <c r="P119" s="135">
        <f>SUM(P120:P121)</f>
        <v>0</v>
      </c>
      <c r="Q119" s="134"/>
      <c r="R119" s="135">
        <f>SUM(R120:R121)</f>
        <v>0</v>
      </c>
      <c r="S119" s="134"/>
      <c r="T119" s="136">
        <f>SUM(T120:T121)</f>
        <v>0</v>
      </c>
      <c r="AR119" s="129" t="s">
        <v>188</v>
      </c>
      <c r="AT119" s="137" t="s">
        <v>71</v>
      </c>
      <c r="AU119" s="137" t="s">
        <v>72</v>
      </c>
      <c r="AY119" s="129" t="s">
        <v>181</v>
      </c>
      <c r="BK119" s="138">
        <f>SUM(BK120:BK121)</f>
        <v>0</v>
      </c>
    </row>
    <row r="120" spans="1:65" s="2" customFormat="1" ht="24.2" customHeight="1">
      <c r="A120" s="29"/>
      <c r="B120" s="141"/>
      <c r="C120" s="162" t="s">
        <v>219</v>
      </c>
      <c r="D120" s="162" t="s">
        <v>220</v>
      </c>
      <c r="E120" s="163" t="s">
        <v>1015</v>
      </c>
      <c r="F120" s="164" t="s">
        <v>1016</v>
      </c>
      <c r="G120" s="165" t="s">
        <v>368</v>
      </c>
      <c r="H120" s="166">
        <v>8</v>
      </c>
      <c r="I120" s="167"/>
      <c r="J120" s="168">
        <f>ROUND(I120*H120,2)</f>
        <v>0</v>
      </c>
      <c r="K120" s="169"/>
      <c r="L120" s="30"/>
      <c r="M120" s="170" t="s">
        <v>1</v>
      </c>
      <c r="N120" s="171" t="s">
        <v>37</v>
      </c>
      <c r="O120" s="55"/>
      <c r="P120" s="153">
        <f>O120*H120</f>
        <v>0</v>
      </c>
      <c r="Q120" s="153">
        <v>0</v>
      </c>
      <c r="R120" s="153">
        <f>Q120*H120</f>
        <v>0</v>
      </c>
      <c r="S120" s="153">
        <v>0</v>
      </c>
      <c r="T120" s="154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5" t="s">
        <v>435</v>
      </c>
      <c r="AT120" s="155" t="s">
        <v>220</v>
      </c>
      <c r="AU120" s="155" t="s">
        <v>80</v>
      </c>
      <c r="AY120" s="14" t="s">
        <v>181</v>
      </c>
      <c r="BE120" s="156">
        <f>IF(N120="základní",J120,0)</f>
        <v>0</v>
      </c>
      <c r="BF120" s="156">
        <f>IF(N120="snížená",J120,0)</f>
        <v>0</v>
      </c>
      <c r="BG120" s="156">
        <f>IF(N120="zákl. přenesená",J120,0)</f>
        <v>0</v>
      </c>
      <c r="BH120" s="156">
        <f>IF(N120="sníž. přenesená",J120,0)</f>
        <v>0</v>
      </c>
      <c r="BI120" s="156">
        <f>IF(N120="nulová",J120,0)</f>
        <v>0</v>
      </c>
      <c r="BJ120" s="14" t="s">
        <v>80</v>
      </c>
      <c r="BK120" s="156">
        <f>ROUND(I120*H120,2)</f>
        <v>0</v>
      </c>
      <c r="BL120" s="14" t="s">
        <v>435</v>
      </c>
      <c r="BM120" s="155" t="s">
        <v>1017</v>
      </c>
    </row>
    <row r="121" spans="1:65" s="2" customFormat="1" ht="48.75">
      <c r="A121" s="29"/>
      <c r="B121" s="30"/>
      <c r="C121" s="29"/>
      <c r="D121" s="157" t="s">
        <v>190</v>
      </c>
      <c r="E121" s="29"/>
      <c r="F121" s="158" t="s">
        <v>1018</v>
      </c>
      <c r="G121" s="29"/>
      <c r="H121" s="29"/>
      <c r="I121" s="159"/>
      <c r="J121" s="29"/>
      <c r="K121" s="29"/>
      <c r="L121" s="30"/>
      <c r="M121" s="160"/>
      <c r="N121" s="161"/>
      <c r="O121" s="55"/>
      <c r="P121" s="55"/>
      <c r="Q121" s="55"/>
      <c r="R121" s="55"/>
      <c r="S121" s="55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190</v>
      </c>
      <c r="AU121" s="14" t="s">
        <v>80</v>
      </c>
    </row>
    <row r="122" spans="1:65" s="12" customFormat="1" ht="25.9" customHeight="1">
      <c r="B122" s="128"/>
      <c r="D122" s="129" t="s">
        <v>71</v>
      </c>
      <c r="E122" s="130" t="s">
        <v>454</v>
      </c>
      <c r="F122" s="130" t="s">
        <v>455</v>
      </c>
      <c r="I122" s="131"/>
      <c r="J122" s="132">
        <f>BK122</f>
        <v>0</v>
      </c>
      <c r="L122" s="128"/>
      <c r="M122" s="133"/>
      <c r="N122" s="134"/>
      <c r="O122" s="134"/>
      <c r="P122" s="135">
        <f>SUM(P123:P138)</f>
        <v>0</v>
      </c>
      <c r="Q122" s="134"/>
      <c r="R122" s="135">
        <f>SUM(R123:R138)</f>
        <v>0</v>
      </c>
      <c r="S122" s="134"/>
      <c r="T122" s="136">
        <f>SUM(T123:T138)</f>
        <v>0</v>
      </c>
      <c r="AR122" s="129" t="s">
        <v>203</v>
      </c>
      <c r="AT122" s="137" t="s">
        <v>71</v>
      </c>
      <c r="AU122" s="137" t="s">
        <v>72</v>
      </c>
      <c r="AY122" s="129" t="s">
        <v>181</v>
      </c>
      <c r="BK122" s="138">
        <f>SUM(BK123:BK138)</f>
        <v>0</v>
      </c>
    </row>
    <row r="123" spans="1:65" s="2" customFormat="1" ht="33" customHeight="1">
      <c r="A123" s="29"/>
      <c r="B123" s="141"/>
      <c r="C123" s="162" t="s">
        <v>80</v>
      </c>
      <c r="D123" s="162" t="s">
        <v>220</v>
      </c>
      <c r="E123" s="163" t="s">
        <v>1019</v>
      </c>
      <c r="F123" s="164" t="s">
        <v>1020</v>
      </c>
      <c r="G123" s="165" t="s">
        <v>368</v>
      </c>
      <c r="H123" s="166">
        <v>5</v>
      </c>
      <c r="I123" s="167"/>
      <c r="J123" s="168">
        <f>ROUND(I123*H123,2)</f>
        <v>0</v>
      </c>
      <c r="K123" s="169"/>
      <c r="L123" s="30"/>
      <c r="M123" s="170" t="s">
        <v>1</v>
      </c>
      <c r="N123" s="171" t="s">
        <v>37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188</v>
      </c>
      <c r="AT123" s="155" t="s">
        <v>220</v>
      </c>
      <c r="AU123" s="155" t="s">
        <v>80</v>
      </c>
      <c r="AY123" s="14" t="s">
        <v>181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80</v>
      </c>
      <c r="BK123" s="156">
        <f>ROUND(I123*H123,2)</f>
        <v>0</v>
      </c>
      <c r="BL123" s="14" t="s">
        <v>188</v>
      </c>
      <c r="BM123" s="155" t="s">
        <v>1021</v>
      </c>
    </row>
    <row r="124" spans="1:65" s="2" customFormat="1" ht="48.75">
      <c r="A124" s="29"/>
      <c r="B124" s="30"/>
      <c r="C124" s="29"/>
      <c r="D124" s="157" t="s">
        <v>190</v>
      </c>
      <c r="E124" s="29"/>
      <c r="F124" s="158" t="s">
        <v>1022</v>
      </c>
      <c r="G124" s="29"/>
      <c r="H124" s="29"/>
      <c r="I124" s="159"/>
      <c r="J124" s="29"/>
      <c r="K124" s="29"/>
      <c r="L124" s="30"/>
      <c r="M124" s="160"/>
      <c r="N124" s="161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190</v>
      </c>
      <c r="AU124" s="14" t="s">
        <v>80</v>
      </c>
    </row>
    <row r="125" spans="1:65" s="2" customFormat="1" ht="21.75" customHeight="1">
      <c r="A125" s="29"/>
      <c r="B125" s="141"/>
      <c r="C125" s="162" t="s">
        <v>82</v>
      </c>
      <c r="D125" s="162" t="s">
        <v>220</v>
      </c>
      <c r="E125" s="163" t="s">
        <v>1023</v>
      </c>
      <c r="F125" s="164" t="s">
        <v>1024</v>
      </c>
      <c r="G125" s="165" t="s">
        <v>1025</v>
      </c>
      <c r="H125" s="176">
        <v>1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80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1026</v>
      </c>
    </row>
    <row r="126" spans="1:65" s="2" customFormat="1" ht="11.25">
      <c r="A126" s="29"/>
      <c r="B126" s="30"/>
      <c r="C126" s="29"/>
      <c r="D126" s="157" t="s">
        <v>190</v>
      </c>
      <c r="E126" s="29"/>
      <c r="F126" s="158" t="s">
        <v>1024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80</v>
      </c>
    </row>
    <row r="127" spans="1:65" s="2" customFormat="1" ht="24.2" customHeight="1">
      <c r="A127" s="29"/>
      <c r="B127" s="141"/>
      <c r="C127" s="162" t="s">
        <v>195</v>
      </c>
      <c r="D127" s="162" t="s">
        <v>220</v>
      </c>
      <c r="E127" s="163" t="s">
        <v>1027</v>
      </c>
      <c r="F127" s="164" t="s">
        <v>1028</v>
      </c>
      <c r="G127" s="165" t="s">
        <v>467</v>
      </c>
      <c r="H127" s="166">
        <v>8.3000000000000007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80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1029</v>
      </c>
    </row>
    <row r="128" spans="1:65" s="2" customFormat="1" ht="68.25">
      <c r="A128" s="29"/>
      <c r="B128" s="30"/>
      <c r="C128" s="29"/>
      <c r="D128" s="157" t="s">
        <v>190</v>
      </c>
      <c r="E128" s="29"/>
      <c r="F128" s="158" t="s">
        <v>1030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80</v>
      </c>
    </row>
    <row r="129" spans="1:65" s="2" customFormat="1" ht="24.2" customHeight="1">
      <c r="A129" s="29"/>
      <c r="B129" s="141"/>
      <c r="C129" s="162" t="s">
        <v>188</v>
      </c>
      <c r="D129" s="162" t="s">
        <v>220</v>
      </c>
      <c r="E129" s="163" t="s">
        <v>1031</v>
      </c>
      <c r="F129" s="164" t="s">
        <v>1032</v>
      </c>
      <c r="G129" s="165" t="s">
        <v>1025</v>
      </c>
      <c r="H129" s="176">
        <v>1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80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1033</v>
      </c>
    </row>
    <row r="130" spans="1:65" s="2" customFormat="1" ht="48.75">
      <c r="A130" s="29"/>
      <c r="B130" s="30"/>
      <c r="C130" s="29"/>
      <c r="D130" s="157" t="s">
        <v>190</v>
      </c>
      <c r="E130" s="29"/>
      <c r="F130" s="158" t="s">
        <v>1034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80</v>
      </c>
    </row>
    <row r="131" spans="1:65" s="2" customFormat="1" ht="21.75" customHeight="1">
      <c r="A131" s="29"/>
      <c r="B131" s="141"/>
      <c r="C131" s="162" t="s">
        <v>203</v>
      </c>
      <c r="D131" s="162" t="s">
        <v>220</v>
      </c>
      <c r="E131" s="163" t="s">
        <v>1035</v>
      </c>
      <c r="F131" s="164" t="s">
        <v>1036</v>
      </c>
      <c r="G131" s="165" t="s">
        <v>467</v>
      </c>
      <c r="H131" s="166">
        <v>4.1500000000000004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80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1037</v>
      </c>
    </row>
    <row r="132" spans="1:65" s="2" customFormat="1" ht="39">
      <c r="A132" s="29"/>
      <c r="B132" s="30"/>
      <c r="C132" s="29"/>
      <c r="D132" s="157" t="s">
        <v>190</v>
      </c>
      <c r="E132" s="29"/>
      <c r="F132" s="158" t="s">
        <v>1038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80</v>
      </c>
    </row>
    <row r="133" spans="1:65" s="2" customFormat="1" ht="24.2" customHeight="1">
      <c r="A133" s="29"/>
      <c r="B133" s="141"/>
      <c r="C133" s="162" t="s">
        <v>207</v>
      </c>
      <c r="D133" s="162" t="s">
        <v>220</v>
      </c>
      <c r="E133" s="163" t="s">
        <v>1039</v>
      </c>
      <c r="F133" s="164" t="s">
        <v>1040</v>
      </c>
      <c r="G133" s="165" t="s">
        <v>1025</v>
      </c>
      <c r="H133" s="176">
        <v>1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80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1041</v>
      </c>
    </row>
    <row r="134" spans="1:65" s="2" customFormat="1" ht="58.5">
      <c r="A134" s="29"/>
      <c r="B134" s="30"/>
      <c r="C134" s="29"/>
      <c r="D134" s="157" t="s">
        <v>190</v>
      </c>
      <c r="E134" s="29"/>
      <c r="F134" s="158" t="s">
        <v>1042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80</v>
      </c>
    </row>
    <row r="135" spans="1:65" s="2" customFormat="1" ht="55.5" customHeight="1">
      <c r="A135" s="29"/>
      <c r="B135" s="141"/>
      <c r="C135" s="162" t="s">
        <v>211</v>
      </c>
      <c r="D135" s="162" t="s">
        <v>220</v>
      </c>
      <c r="E135" s="163" t="s">
        <v>1043</v>
      </c>
      <c r="F135" s="164" t="s">
        <v>1044</v>
      </c>
      <c r="G135" s="165" t="s">
        <v>1025</v>
      </c>
      <c r="H135" s="176">
        <v>1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80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1045</v>
      </c>
    </row>
    <row r="136" spans="1:65" s="2" customFormat="1" ht="39">
      <c r="A136" s="29"/>
      <c r="B136" s="30"/>
      <c r="C136" s="29"/>
      <c r="D136" s="157" t="s">
        <v>190</v>
      </c>
      <c r="E136" s="29"/>
      <c r="F136" s="158" t="s">
        <v>1044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80</v>
      </c>
    </row>
    <row r="137" spans="1:65" s="2" customFormat="1" ht="24.2" customHeight="1">
      <c r="A137" s="29"/>
      <c r="B137" s="141"/>
      <c r="C137" s="162" t="s">
        <v>187</v>
      </c>
      <c r="D137" s="162" t="s">
        <v>220</v>
      </c>
      <c r="E137" s="163" t="s">
        <v>1046</v>
      </c>
      <c r="F137" s="164" t="s">
        <v>1047</v>
      </c>
      <c r="G137" s="165" t="s">
        <v>413</v>
      </c>
      <c r="H137" s="166">
        <v>4150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80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1048</v>
      </c>
    </row>
    <row r="138" spans="1:65" s="2" customFormat="1" ht="58.5">
      <c r="A138" s="29"/>
      <c r="B138" s="30"/>
      <c r="C138" s="29"/>
      <c r="D138" s="157" t="s">
        <v>190</v>
      </c>
      <c r="E138" s="29"/>
      <c r="F138" s="158" t="s">
        <v>1049</v>
      </c>
      <c r="G138" s="29"/>
      <c r="H138" s="29"/>
      <c r="I138" s="159"/>
      <c r="J138" s="29"/>
      <c r="K138" s="29"/>
      <c r="L138" s="30"/>
      <c r="M138" s="172"/>
      <c r="N138" s="173"/>
      <c r="O138" s="174"/>
      <c r="P138" s="174"/>
      <c r="Q138" s="174"/>
      <c r="R138" s="174"/>
      <c r="S138" s="174"/>
      <c r="T138" s="175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80</v>
      </c>
    </row>
    <row r="139" spans="1:65" s="2" customFormat="1" ht="6.95" customHeight="1">
      <c r="A139" s="29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30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autoFilter ref="C117:K138" xr:uid="{00000000-0009-0000-0000-00000B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5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1050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ROUND((SUM(BE127:BE256)),  2)</f>
        <v>0</v>
      </c>
      <c r="G33" s="29"/>
      <c r="H33" s="29"/>
      <c r="I33" s="97">
        <v>0.21</v>
      </c>
      <c r="J33" s="96">
        <f>ROUND(((SUM(BE127:BE256))*I33),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ROUND((SUM(BF127:BF256)),  2)</f>
        <v>0</v>
      </c>
      <c r="G34" s="29"/>
      <c r="H34" s="29"/>
      <c r="I34" s="97">
        <v>0.12</v>
      </c>
      <c r="J34" s="96">
        <f>ROUND(((SUM(BF127:BF256))*I34),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ROUND((SUM(BG127:BG256)),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ROUND((SUM(BH127:BH256)),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ROUND((SUM(BI127:BI256)),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01-20-02.2 - Železniční most v km 191,516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J156</f>
        <v>0</v>
      </c>
      <c r="L99" s="113"/>
    </row>
    <row r="100" spans="1:31" s="10" customFormat="1" ht="19.899999999999999" customHeight="1">
      <c r="B100" s="113"/>
      <c r="D100" s="114" t="s">
        <v>1053</v>
      </c>
      <c r="E100" s="115"/>
      <c r="F100" s="115"/>
      <c r="G100" s="115"/>
      <c r="H100" s="115"/>
      <c r="I100" s="115"/>
      <c r="J100" s="116">
        <f>J161</f>
        <v>0</v>
      </c>
      <c r="L100" s="113"/>
    </row>
    <row r="101" spans="1:31" s="10" customFormat="1" ht="19.899999999999999" customHeight="1">
      <c r="B101" s="113"/>
      <c r="D101" s="114" t="s">
        <v>1054</v>
      </c>
      <c r="E101" s="115"/>
      <c r="F101" s="115"/>
      <c r="G101" s="115"/>
      <c r="H101" s="115"/>
      <c r="I101" s="115"/>
      <c r="J101" s="116">
        <f>J176</f>
        <v>0</v>
      </c>
      <c r="L101" s="113"/>
    </row>
    <row r="102" spans="1:31" s="10" customFormat="1" ht="19.899999999999999" customHeight="1">
      <c r="B102" s="113"/>
      <c r="D102" s="114" t="s">
        <v>1055</v>
      </c>
      <c r="E102" s="115"/>
      <c r="F102" s="115"/>
      <c r="G102" s="115"/>
      <c r="H102" s="115"/>
      <c r="I102" s="115"/>
      <c r="J102" s="116">
        <f>J195</f>
        <v>0</v>
      </c>
      <c r="L102" s="113"/>
    </row>
    <row r="103" spans="1:31" s="10" customFormat="1" ht="19.899999999999999" customHeight="1">
      <c r="B103" s="113"/>
      <c r="D103" s="114" t="s">
        <v>1056</v>
      </c>
      <c r="E103" s="115"/>
      <c r="F103" s="115"/>
      <c r="G103" s="115"/>
      <c r="H103" s="115"/>
      <c r="I103" s="115"/>
      <c r="J103" s="116">
        <f>J198</f>
        <v>0</v>
      </c>
      <c r="L103" s="113"/>
    </row>
    <row r="104" spans="1:31" s="10" customFormat="1" ht="19.899999999999999" customHeight="1">
      <c r="B104" s="113"/>
      <c r="D104" s="114" t="s">
        <v>1057</v>
      </c>
      <c r="E104" s="115"/>
      <c r="F104" s="115"/>
      <c r="G104" s="115"/>
      <c r="H104" s="115"/>
      <c r="I104" s="115"/>
      <c r="J104" s="116">
        <f>J221</f>
        <v>0</v>
      </c>
      <c r="L104" s="113"/>
    </row>
    <row r="105" spans="1:31" s="10" customFormat="1" ht="19.899999999999999" customHeight="1">
      <c r="B105" s="113"/>
      <c r="D105" s="114" t="s">
        <v>1058</v>
      </c>
      <c r="E105" s="115"/>
      <c r="F105" s="115"/>
      <c r="G105" s="115"/>
      <c r="H105" s="115"/>
      <c r="I105" s="115"/>
      <c r="J105" s="116">
        <f>J232</f>
        <v>0</v>
      </c>
      <c r="L105" s="113"/>
    </row>
    <row r="106" spans="1:31" s="9" customFormat="1" ht="24.95" customHeight="1">
      <c r="B106" s="109"/>
      <c r="D106" s="110" t="s">
        <v>1059</v>
      </c>
      <c r="E106" s="111"/>
      <c r="F106" s="111"/>
      <c r="G106" s="111"/>
      <c r="H106" s="111"/>
      <c r="I106" s="111"/>
      <c r="J106" s="112">
        <f>J235</f>
        <v>0</v>
      </c>
      <c r="L106" s="109"/>
    </row>
    <row r="107" spans="1:31" s="10" customFormat="1" ht="19.899999999999999" customHeight="1">
      <c r="B107" s="113"/>
      <c r="D107" s="114" t="s">
        <v>1060</v>
      </c>
      <c r="E107" s="115"/>
      <c r="F107" s="115"/>
      <c r="G107" s="115"/>
      <c r="H107" s="115"/>
      <c r="I107" s="115"/>
      <c r="J107" s="116">
        <f>J236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166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6" t="str">
        <f>E7</f>
        <v>Oprava trati v úseku Luka nad Jihlavou-Jihlava-III. a IV. etapa BM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156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13" t="str">
        <f>E9</f>
        <v>SO 01-20-02.2 - Železniční most v km 191,516</v>
      </c>
      <c r="F119" s="218"/>
      <c r="G119" s="218"/>
      <c r="H119" s="218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 xml:space="preserve"> </v>
      </c>
      <c r="G121" s="29"/>
      <c r="H121" s="29"/>
      <c r="I121" s="24" t="s">
        <v>22</v>
      </c>
      <c r="J121" s="52" t="str">
        <f>IF(J12="","",J12)</f>
        <v>Vyplň údaj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23</v>
      </c>
      <c r="D123" s="29"/>
      <c r="E123" s="29"/>
      <c r="F123" s="22" t="str">
        <f>E15</f>
        <v xml:space="preserve"> </v>
      </c>
      <c r="G123" s="29"/>
      <c r="H123" s="29"/>
      <c r="I123" s="24" t="s">
        <v>28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30</v>
      </c>
      <c r="J124" s="27" t="str">
        <f>E24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167</v>
      </c>
      <c r="D126" s="120" t="s">
        <v>57</v>
      </c>
      <c r="E126" s="120" t="s">
        <v>53</v>
      </c>
      <c r="F126" s="120" t="s">
        <v>54</v>
      </c>
      <c r="G126" s="120" t="s">
        <v>168</v>
      </c>
      <c r="H126" s="120" t="s">
        <v>169</v>
      </c>
      <c r="I126" s="120" t="s">
        <v>170</v>
      </c>
      <c r="J126" s="121" t="s">
        <v>160</v>
      </c>
      <c r="K126" s="122" t="s">
        <v>171</v>
      </c>
      <c r="L126" s="123"/>
      <c r="M126" s="59" t="s">
        <v>1</v>
      </c>
      <c r="N126" s="60" t="s">
        <v>36</v>
      </c>
      <c r="O126" s="60" t="s">
        <v>172</v>
      </c>
      <c r="P126" s="60" t="s">
        <v>173</v>
      </c>
      <c r="Q126" s="60" t="s">
        <v>174</v>
      </c>
      <c r="R126" s="60" t="s">
        <v>175</v>
      </c>
      <c r="S126" s="60" t="s">
        <v>176</v>
      </c>
      <c r="T126" s="61" t="s">
        <v>177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178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P128+P235</f>
        <v>0</v>
      </c>
      <c r="Q127" s="63"/>
      <c r="R127" s="125">
        <f>R128+R235</f>
        <v>395.75656235569994</v>
      </c>
      <c r="S127" s="63"/>
      <c r="T127" s="126">
        <f>T128+T235</f>
        <v>12.853399999999999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71</v>
      </c>
      <c r="AU127" s="14" t="s">
        <v>162</v>
      </c>
      <c r="BK127" s="127">
        <f>BK128+BK235</f>
        <v>0</v>
      </c>
    </row>
    <row r="128" spans="1:63" s="12" customFormat="1" ht="25.9" customHeight="1">
      <c r="B128" s="128"/>
      <c r="D128" s="129" t="s">
        <v>71</v>
      </c>
      <c r="E128" s="130" t="s">
        <v>179</v>
      </c>
      <c r="F128" s="130" t="s">
        <v>180</v>
      </c>
      <c r="I128" s="131"/>
      <c r="J128" s="132">
        <f>BK128</f>
        <v>0</v>
      </c>
      <c r="L128" s="128"/>
      <c r="M128" s="133"/>
      <c r="N128" s="134"/>
      <c r="O128" s="134"/>
      <c r="P128" s="135">
        <f>P129+P156+P161+P176+P195+P198+P221+P232</f>
        <v>0</v>
      </c>
      <c r="Q128" s="134"/>
      <c r="R128" s="135">
        <f>R129+R156+R161+R176+R195+R198+R221+R232</f>
        <v>394.66190890569993</v>
      </c>
      <c r="S128" s="134"/>
      <c r="T128" s="136">
        <f>T129+T156+T161+T176+T195+T198+T221+T232</f>
        <v>12.853399999999999</v>
      </c>
      <c r="AR128" s="129" t="s">
        <v>80</v>
      </c>
      <c r="AT128" s="137" t="s">
        <v>71</v>
      </c>
      <c r="AU128" s="137" t="s">
        <v>72</v>
      </c>
      <c r="AY128" s="129" t="s">
        <v>181</v>
      </c>
      <c r="BK128" s="138">
        <f>BK129+BK156+BK161+BK176+BK195+BK198+BK221+BK232</f>
        <v>0</v>
      </c>
    </row>
    <row r="129" spans="1:65" s="12" customFormat="1" ht="22.9" customHeight="1">
      <c r="B129" s="128"/>
      <c r="D129" s="129" t="s">
        <v>71</v>
      </c>
      <c r="E129" s="139" t="s">
        <v>80</v>
      </c>
      <c r="F129" s="139" t="s">
        <v>1061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SUM(P130:P155)</f>
        <v>0</v>
      </c>
      <c r="Q129" s="134"/>
      <c r="R129" s="135">
        <f>SUM(R130:R155)</f>
        <v>155.25228960000001</v>
      </c>
      <c r="S129" s="134"/>
      <c r="T129" s="136">
        <f>SUM(T130:T155)</f>
        <v>0</v>
      </c>
      <c r="AR129" s="129" t="s">
        <v>80</v>
      </c>
      <c r="AT129" s="137" t="s">
        <v>71</v>
      </c>
      <c r="AU129" s="137" t="s">
        <v>80</v>
      </c>
      <c r="AY129" s="129" t="s">
        <v>181</v>
      </c>
      <c r="BK129" s="138">
        <f>SUM(BK130:BK155)</f>
        <v>0</v>
      </c>
    </row>
    <row r="130" spans="1:65" s="2" customFormat="1" ht="37.9" customHeight="1">
      <c r="A130" s="29"/>
      <c r="B130" s="141"/>
      <c r="C130" s="162" t="s">
        <v>80</v>
      </c>
      <c r="D130" s="162" t="s">
        <v>220</v>
      </c>
      <c r="E130" s="163" t="s">
        <v>1062</v>
      </c>
      <c r="F130" s="164" t="s">
        <v>1063</v>
      </c>
      <c r="G130" s="165" t="s">
        <v>476</v>
      </c>
      <c r="H130" s="166">
        <v>161.37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1064</v>
      </c>
    </row>
    <row r="131" spans="1:65" s="2" customFormat="1" ht="29.25">
      <c r="A131" s="29"/>
      <c r="B131" s="30"/>
      <c r="C131" s="29"/>
      <c r="D131" s="157" t="s">
        <v>190</v>
      </c>
      <c r="E131" s="29"/>
      <c r="F131" s="158" t="s">
        <v>1063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49.15" customHeight="1">
      <c r="A132" s="29"/>
      <c r="B132" s="141"/>
      <c r="C132" s="162" t="s">
        <v>82</v>
      </c>
      <c r="D132" s="162" t="s">
        <v>220</v>
      </c>
      <c r="E132" s="163" t="s">
        <v>1065</v>
      </c>
      <c r="F132" s="164" t="s">
        <v>1066</v>
      </c>
      <c r="G132" s="165" t="s">
        <v>476</v>
      </c>
      <c r="H132" s="166">
        <v>161.37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1067</v>
      </c>
    </row>
    <row r="133" spans="1:65" s="2" customFormat="1" ht="29.25">
      <c r="A133" s="29"/>
      <c r="B133" s="30"/>
      <c r="C133" s="29"/>
      <c r="D133" s="157" t="s">
        <v>190</v>
      </c>
      <c r="E133" s="29"/>
      <c r="F133" s="158" t="s">
        <v>1066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2.65" customHeight="1">
      <c r="A134" s="29"/>
      <c r="B134" s="141"/>
      <c r="C134" s="162" t="s">
        <v>195</v>
      </c>
      <c r="D134" s="162" t="s">
        <v>220</v>
      </c>
      <c r="E134" s="163" t="s">
        <v>1068</v>
      </c>
      <c r="F134" s="164" t="s">
        <v>1069</v>
      </c>
      <c r="G134" s="165" t="s">
        <v>476</v>
      </c>
      <c r="H134" s="166">
        <v>161.37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1070</v>
      </c>
    </row>
    <row r="135" spans="1:65" s="2" customFormat="1" ht="39">
      <c r="A135" s="29"/>
      <c r="B135" s="30"/>
      <c r="C135" s="29"/>
      <c r="D135" s="157" t="s">
        <v>190</v>
      </c>
      <c r="E135" s="29"/>
      <c r="F135" s="158" t="s">
        <v>1069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66.75" customHeight="1">
      <c r="A136" s="29"/>
      <c r="B136" s="141"/>
      <c r="C136" s="162" t="s">
        <v>188</v>
      </c>
      <c r="D136" s="162" t="s">
        <v>220</v>
      </c>
      <c r="E136" s="163" t="s">
        <v>1071</v>
      </c>
      <c r="F136" s="164" t="s">
        <v>1072</v>
      </c>
      <c r="G136" s="165" t="s">
        <v>476</v>
      </c>
      <c r="H136" s="166">
        <v>806.85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1073</v>
      </c>
    </row>
    <row r="137" spans="1:65" s="2" customFormat="1" ht="48.75">
      <c r="A137" s="29"/>
      <c r="B137" s="30"/>
      <c r="C137" s="29"/>
      <c r="D137" s="157" t="s">
        <v>190</v>
      </c>
      <c r="E137" s="29"/>
      <c r="F137" s="158" t="s">
        <v>1074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44.25" customHeight="1">
      <c r="A138" s="29"/>
      <c r="B138" s="141"/>
      <c r="C138" s="162" t="s">
        <v>203</v>
      </c>
      <c r="D138" s="162" t="s">
        <v>220</v>
      </c>
      <c r="E138" s="163" t="s">
        <v>1075</v>
      </c>
      <c r="F138" s="164" t="s">
        <v>1076</v>
      </c>
      <c r="G138" s="165" t="s">
        <v>434</v>
      </c>
      <c r="H138" s="166">
        <v>306.60300000000001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1077</v>
      </c>
    </row>
    <row r="139" spans="1:65" s="2" customFormat="1" ht="29.25">
      <c r="A139" s="29"/>
      <c r="B139" s="30"/>
      <c r="C139" s="29"/>
      <c r="D139" s="157" t="s">
        <v>190</v>
      </c>
      <c r="E139" s="29"/>
      <c r="F139" s="158" t="s">
        <v>1076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37.9" customHeight="1">
      <c r="A140" s="29"/>
      <c r="B140" s="141"/>
      <c r="C140" s="162" t="s">
        <v>207</v>
      </c>
      <c r="D140" s="162" t="s">
        <v>220</v>
      </c>
      <c r="E140" s="163" t="s">
        <v>1078</v>
      </c>
      <c r="F140" s="164" t="s">
        <v>1079</v>
      </c>
      <c r="G140" s="165" t="s">
        <v>476</v>
      </c>
      <c r="H140" s="166">
        <v>161.37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1080</v>
      </c>
    </row>
    <row r="141" spans="1:65" s="2" customFormat="1" ht="19.5">
      <c r="A141" s="29"/>
      <c r="B141" s="30"/>
      <c r="C141" s="29"/>
      <c r="D141" s="157" t="s">
        <v>190</v>
      </c>
      <c r="E141" s="29"/>
      <c r="F141" s="158" t="s">
        <v>1079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66.75" customHeight="1">
      <c r="A142" s="29"/>
      <c r="B142" s="141"/>
      <c r="C142" s="162" t="s">
        <v>211</v>
      </c>
      <c r="D142" s="162" t="s">
        <v>220</v>
      </c>
      <c r="E142" s="163" t="s">
        <v>1081</v>
      </c>
      <c r="F142" s="164" t="s">
        <v>1082</v>
      </c>
      <c r="G142" s="165" t="s">
        <v>476</v>
      </c>
      <c r="H142" s="166">
        <v>73.900000000000006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1083</v>
      </c>
    </row>
    <row r="143" spans="1:65" s="2" customFormat="1" ht="39">
      <c r="A143" s="29"/>
      <c r="B143" s="30"/>
      <c r="C143" s="29"/>
      <c r="D143" s="157" t="s">
        <v>190</v>
      </c>
      <c r="E143" s="29"/>
      <c r="F143" s="158" t="s">
        <v>1082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16.5" customHeight="1">
      <c r="A144" s="29"/>
      <c r="B144" s="141"/>
      <c r="C144" s="142" t="s">
        <v>187</v>
      </c>
      <c r="D144" s="142" t="s">
        <v>183</v>
      </c>
      <c r="E144" s="143" t="s">
        <v>1084</v>
      </c>
      <c r="F144" s="144" t="s">
        <v>1085</v>
      </c>
      <c r="G144" s="145" t="s">
        <v>434</v>
      </c>
      <c r="H144" s="146">
        <v>155.19</v>
      </c>
      <c r="I144" s="147"/>
      <c r="J144" s="148">
        <f>ROUND(I144*H144,2)</f>
        <v>0</v>
      </c>
      <c r="K144" s="149"/>
      <c r="L144" s="150"/>
      <c r="M144" s="151" t="s">
        <v>1</v>
      </c>
      <c r="N144" s="152" t="s">
        <v>37</v>
      </c>
      <c r="O144" s="55"/>
      <c r="P144" s="153">
        <f>O144*H144</f>
        <v>0</v>
      </c>
      <c r="Q144" s="153">
        <v>1</v>
      </c>
      <c r="R144" s="153">
        <f>Q144*H144</f>
        <v>155.19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187</v>
      </c>
      <c r="AT144" s="155" t="s">
        <v>183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1086</v>
      </c>
    </row>
    <row r="145" spans="1:65" s="2" customFormat="1" ht="11.25">
      <c r="A145" s="29"/>
      <c r="B145" s="30"/>
      <c r="C145" s="29"/>
      <c r="D145" s="157" t="s">
        <v>190</v>
      </c>
      <c r="E145" s="29"/>
      <c r="F145" s="158" t="s">
        <v>1085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62" t="s">
        <v>225</v>
      </c>
      <c r="D146" s="162" t="s">
        <v>220</v>
      </c>
      <c r="E146" s="163" t="s">
        <v>1087</v>
      </c>
      <c r="F146" s="164" t="s">
        <v>1088</v>
      </c>
      <c r="G146" s="165" t="s">
        <v>633</v>
      </c>
      <c r="H146" s="166">
        <v>48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1.2727000000000001E-3</v>
      </c>
      <c r="R146" s="153">
        <f>Q146*H146</f>
        <v>6.1089600000000008E-2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1089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1088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42" t="s">
        <v>229</v>
      </c>
      <c r="D148" s="142" t="s">
        <v>183</v>
      </c>
      <c r="E148" s="143" t="s">
        <v>1090</v>
      </c>
      <c r="F148" s="144" t="s">
        <v>1091</v>
      </c>
      <c r="G148" s="145" t="s">
        <v>1092</v>
      </c>
      <c r="H148" s="146">
        <v>1.2</v>
      </c>
      <c r="I148" s="147"/>
      <c r="J148" s="148">
        <f>ROUND(I148*H148,2)</f>
        <v>0</v>
      </c>
      <c r="K148" s="149"/>
      <c r="L148" s="150"/>
      <c r="M148" s="151" t="s">
        <v>1</v>
      </c>
      <c r="N148" s="152" t="s">
        <v>37</v>
      </c>
      <c r="O148" s="55"/>
      <c r="P148" s="153">
        <f>O148*H148</f>
        <v>0</v>
      </c>
      <c r="Q148" s="153">
        <v>1E-3</v>
      </c>
      <c r="R148" s="153">
        <f>Q148*H148</f>
        <v>1.1999999999999999E-3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187</v>
      </c>
      <c r="AT148" s="155" t="s">
        <v>183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1093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1091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24.2" customHeight="1">
      <c r="A150" s="29"/>
      <c r="B150" s="141"/>
      <c r="C150" s="162" t="s">
        <v>8</v>
      </c>
      <c r="D150" s="162" t="s">
        <v>220</v>
      </c>
      <c r="E150" s="163" t="s">
        <v>1094</v>
      </c>
      <c r="F150" s="164" t="s">
        <v>1095</v>
      </c>
      <c r="G150" s="165" t="s">
        <v>633</v>
      </c>
      <c r="H150" s="166">
        <v>48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1096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1095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1.75" customHeight="1">
      <c r="A152" s="29"/>
      <c r="B152" s="141"/>
      <c r="C152" s="162" t="s">
        <v>236</v>
      </c>
      <c r="D152" s="162" t="s">
        <v>220</v>
      </c>
      <c r="E152" s="163" t="s">
        <v>1097</v>
      </c>
      <c r="F152" s="164" t="s">
        <v>1098</v>
      </c>
      <c r="G152" s="165" t="s">
        <v>476</v>
      </c>
      <c r="H152" s="166">
        <v>4.8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1099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1098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37.9" customHeight="1">
      <c r="A154" s="29"/>
      <c r="B154" s="141"/>
      <c r="C154" s="162" t="s">
        <v>219</v>
      </c>
      <c r="D154" s="162" t="s">
        <v>220</v>
      </c>
      <c r="E154" s="163" t="s">
        <v>1100</v>
      </c>
      <c r="F154" s="164" t="s">
        <v>1101</v>
      </c>
      <c r="G154" s="165" t="s">
        <v>633</v>
      </c>
      <c r="H154" s="166">
        <v>48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1102</v>
      </c>
    </row>
    <row r="155" spans="1:65" s="2" customFormat="1" ht="19.5">
      <c r="A155" s="29"/>
      <c r="B155" s="30"/>
      <c r="C155" s="29"/>
      <c r="D155" s="157" t="s">
        <v>190</v>
      </c>
      <c r="E155" s="29"/>
      <c r="F155" s="158" t="s">
        <v>1101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12" customFormat="1" ht="22.9" customHeight="1">
      <c r="B156" s="128"/>
      <c r="D156" s="129" t="s">
        <v>71</v>
      </c>
      <c r="E156" s="139" t="s">
        <v>82</v>
      </c>
      <c r="F156" s="139" t="s">
        <v>1103</v>
      </c>
      <c r="I156" s="131"/>
      <c r="J156" s="140">
        <f>BK156</f>
        <v>0</v>
      </c>
      <c r="L156" s="128"/>
      <c r="M156" s="133"/>
      <c r="N156" s="134"/>
      <c r="O156" s="134"/>
      <c r="P156" s="135">
        <f>SUM(P157:P160)</f>
        <v>0</v>
      </c>
      <c r="Q156" s="134"/>
      <c r="R156" s="135">
        <f>SUM(R157:R160)</f>
        <v>6.196892265599999</v>
      </c>
      <c r="S156" s="134"/>
      <c r="T156" s="136">
        <f>SUM(T157:T160)</f>
        <v>0</v>
      </c>
      <c r="AR156" s="129" t="s">
        <v>80</v>
      </c>
      <c r="AT156" s="137" t="s">
        <v>71</v>
      </c>
      <c r="AU156" s="137" t="s">
        <v>80</v>
      </c>
      <c r="AY156" s="129" t="s">
        <v>181</v>
      </c>
      <c r="BK156" s="138">
        <f>SUM(BK157:BK160)</f>
        <v>0</v>
      </c>
    </row>
    <row r="157" spans="1:65" s="2" customFormat="1" ht="24.2" customHeight="1">
      <c r="A157" s="29"/>
      <c r="B157" s="141"/>
      <c r="C157" s="162" t="s">
        <v>241</v>
      </c>
      <c r="D157" s="162" t="s">
        <v>220</v>
      </c>
      <c r="E157" s="163" t="s">
        <v>1104</v>
      </c>
      <c r="F157" s="164" t="s">
        <v>1105</v>
      </c>
      <c r="G157" s="165" t="s">
        <v>368</v>
      </c>
      <c r="H157" s="166">
        <v>4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0.15704106640000001</v>
      </c>
      <c r="R157" s="153">
        <f>Q157*H157</f>
        <v>0.62816426560000005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1106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1105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55.5" customHeight="1">
      <c r="A159" s="29"/>
      <c r="B159" s="141"/>
      <c r="C159" s="162" t="s">
        <v>245</v>
      </c>
      <c r="D159" s="162" t="s">
        <v>220</v>
      </c>
      <c r="E159" s="163" t="s">
        <v>1107</v>
      </c>
      <c r="F159" s="164" t="s">
        <v>1108</v>
      </c>
      <c r="G159" s="165" t="s">
        <v>413</v>
      </c>
      <c r="H159" s="166">
        <v>20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0.27843639999999997</v>
      </c>
      <c r="R159" s="153">
        <f>Q159*H159</f>
        <v>5.5687279999999992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1109</v>
      </c>
    </row>
    <row r="160" spans="1:65" s="2" customFormat="1" ht="39">
      <c r="A160" s="29"/>
      <c r="B160" s="30"/>
      <c r="C160" s="29"/>
      <c r="D160" s="157" t="s">
        <v>190</v>
      </c>
      <c r="E160" s="29"/>
      <c r="F160" s="158" t="s">
        <v>1108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12" customFormat="1" ht="22.9" customHeight="1">
      <c r="B161" s="128"/>
      <c r="D161" s="129" t="s">
        <v>71</v>
      </c>
      <c r="E161" s="139" t="s">
        <v>195</v>
      </c>
      <c r="F161" s="139" t="s">
        <v>1110</v>
      </c>
      <c r="I161" s="131"/>
      <c r="J161" s="140">
        <f>BK161</f>
        <v>0</v>
      </c>
      <c r="L161" s="128"/>
      <c r="M161" s="133"/>
      <c r="N161" s="134"/>
      <c r="O161" s="134"/>
      <c r="P161" s="135">
        <f>SUM(P162:P175)</f>
        <v>0</v>
      </c>
      <c r="Q161" s="134"/>
      <c r="R161" s="135">
        <f>SUM(R162:R175)</f>
        <v>27.051788127599995</v>
      </c>
      <c r="S161" s="134"/>
      <c r="T161" s="136">
        <f>SUM(T162:T175)</f>
        <v>0</v>
      </c>
      <c r="AR161" s="129" t="s">
        <v>80</v>
      </c>
      <c r="AT161" s="137" t="s">
        <v>71</v>
      </c>
      <c r="AU161" s="137" t="s">
        <v>80</v>
      </c>
      <c r="AY161" s="129" t="s">
        <v>181</v>
      </c>
      <c r="BK161" s="138">
        <f>SUM(BK162:BK175)</f>
        <v>0</v>
      </c>
    </row>
    <row r="162" spans="1:65" s="2" customFormat="1" ht="16.5" customHeight="1">
      <c r="A162" s="29"/>
      <c r="B162" s="141"/>
      <c r="C162" s="162" t="s">
        <v>249</v>
      </c>
      <c r="D162" s="162" t="s">
        <v>220</v>
      </c>
      <c r="E162" s="163" t="s">
        <v>1111</v>
      </c>
      <c r="F162" s="164" t="s">
        <v>1112</v>
      </c>
      <c r="G162" s="165" t="s">
        <v>476</v>
      </c>
      <c r="H162" s="166">
        <v>9.44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2.5021499999999999</v>
      </c>
      <c r="R162" s="153">
        <f>Q162*H162</f>
        <v>23.620295999999996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188</v>
      </c>
      <c r="AT162" s="155" t="s">
        <v>220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188</v>
      </c>
      <c r="BM162" s="155" t="s">
        <v>1113</v>
      </c>
    </row>
    <row r="163" spans="1:65" s="2" customFormat="1" ht="11.25">
      <c r="A163" s="29"/>
      <c r="B163" s="30"/>
      <c r="C163" s="29"/>
      <c r="D163" s="157" t="s">
        <v>190</v>
      </c>
      <c r="E163" s="29"/>
      <c r="F163" s="158" t="s">
        <v>1112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2" customFormat="1" ht="24.2" customHeight="1">
      <c r="A164" s="29"/>
      <c r="B164" s="141"/>
      <c r="C164" s="162" t="s">
        <v>253</v>
      </c>
      <c r="D164" s="162" t="s">
        <v>220</v>
      </c>
      <c r="E164" s="163" t="s">
        <v>1114</v>
      </c>
      <c r="F164" s="164" t="s">
        <v>1115</v>
      </c>
      <c r="G164" s="165" t="s">
        <v>476</v>
      </c>
      <c r="H164" s="166">
        <v>9.44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4.8579999999999998E-2</v>
      </c>
      <c r="R164" s="153">
        <f>Q164*H164</f>
        <v>0.45859519999999998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1116</v>
      </c>
    </row>
    <row r="165" spans="1:65" s="2" customFormat="1" ht="19.5">
      <c r="A165" s="29"/>
      <c r="B165" s="30"/>
      <c r="C165" s="29"/>
      <c r="D165" s="157" t="s">
        <v>190</v>
      </c>
      <c r="E165" s="29"/>
      <c r="F165" s="158" t="s">
        <v>1115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16.5" customHeight="1">
      <c r="A166" s="29"/>
      <c r="B166" s="141"/>
      <c r="C166" s="162" t="s">
        <v>257</v>
      </c>
      <c r="D166" s="162" t="s">
        <v>220</v>
      </c>
      <c r="E166" s="163" t="s">
        <v>1117</v>
      </c>
      <c r="F166" s="164" t="s">
        <v>1118</v>
      </c>
      <c r="G166" s="165" t="s">
        <v>633</v>
      </c>
      <c r="H166" s="166">
        <v>45.68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4.1258200000000002E-2</v>
      </c>
      <c r="R166" s="153">
        <f>Q166*H166</f>
        <v>1.8846745760000001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1119</v>
      </c>
    </row>
    <row r="167" spans="1:65" s="2" customFormat="1" ht="11.25">
      <c r="A167" s="29"/>
      <c r="B167" s="30"/>
      <c r="C167" s="29"/>
      <c r="D167" s="157" t="s">
        <v>190</v>
      </c>
      <c r="E167" s="29"/>
      <c r="F167" s="158" t="s">
        <v>1118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2" customFormat="1" ht="16.5" customHeight="1">
      <c r="A168" s="29"/>
      <c r="B168" s="141"/>
      <c r="C168" s="162" t="s">
        <v>262</v>
      </c>
      <c r="D168" s="162" t="s">
        <v>220</v>
      </c>
      <c r="E168" s="163" t="s">
        <v>1120</v>
      </c>
      <c r="F168" s="164" t="s">
        <v>1121</v>
      </c>
      <c r="G168" s="165" t="s">
        <v>633</v>
      </c>
      <c r="H168" s="166">
        <v>45.68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1.5E-5</v>
      </c>
      <c r="R168" s="153">
        <f>Q168*H168</f>
        <v>6.8520000000000007E-4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1122</v>
      </c>
    </row>
    <row r="169" spans="1:65" s="2" customFormat="1" ht="11.25">
      <c r="A169" s="29"/>
      <c r="B169" s="30"/>
      <c r="C169" s="29"/>
      <c r="D169" s="157" t="s">
        <v>190</v>
      </c>
      <c r="E169" s="29"/>
      <c r="F169" s="158" t="s">
        <v>1121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24.2" customHeight="1">
      <c r="A170" s="29"/>
      <c r="B170" s="141"/>
      <c r="C170" s="162" t="s">
        <v>267</v>
      </c>
      <c r="D170" s="162" t="s">
        <v>220</v>
      </c>
      <c r="E170" s="163" t="s">
        <v>1123</v>
      </c>
      <c r="F170" s="164" t="s">
        <v>1124</v>
      </c>
      <c r="G170" s="165" t="s">
        <v>434</v>
      </c>
      <c r="H170" s="166">
        <v>1.0329999999999999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1.0487652000000001</v>
      </c>
      <c r="R170" s="153">
        <f>Q170*H170</f>
        <v>1.0833744515999999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1125</v>
      </c>
    </row>
    <row r="171" spans="1:65" s="2" customFormat="1" ht="19.5">
      <c r="A171" s="29"/>
      <c r="B171" s="30"/>
      <c r="C171" s="29"/>
      <c r="D171" s="157" t="s">
        <v>190</v>
      </c>
      <c r="E171" s="29"/>
      <c r="F171" s="158" t="s">
        <v>1124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24.2" customHeight="1">
      <c r="A172" s="29"/>
      <c r="B172" s="141"/>
      <c r="C172" s="162" t="s">
        <v>7</v>
      </c>
      <c r="D172" s="162" t="s">
        <v>220</v>
      </c>
      <c r="E172" s="163" t="s">
        <v>1126</v>
      </c>
      <c r="F172" s="164" t="s">
        <v>1127</v>
      </c>
      <c r="G172" s="165" t="s">
        <v>413</v>
      </c>
      <c r="H172" s="166">
        <v>10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4.1627E-4</v>
      </c>
      <c r="R172" s="153">
        <f>Q172*H172</f>
        <v>4.1627000000000001E-3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1128</v>
      </c>
    </row>
    <row r="173" spans="1:65" s="2" customFormat="1" ht="19.5">
      <c r="A173" s="29"/>
      <c r="B173" s="30"/>
      <c r="C173" s="29"/>
      <c r="D173" s="157" t="s">
        <v>190</v>
      </c>
      <c r="E173" s="29"/>
      <c r="F173" s="158" t="s">
        <v>1127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16.5" customHeight="1">
      <c r="A174" s="29"/>
      <c r="B174" s="141"/>
      <c r="C174" s="162" t="s">
        <v>274</v>
      </c>
      <c r="D174" s="162" t="s">
        <v>220</v>
      </c>
      <c r="E174" s="163" t="s">
        <v>1129</v>
      </c>
      <c r="F174" s="164" t="s">
        <v>1130</v>
      </c>
      <c r="G174" s="165" t="s">
        <v>413</v>
      </c>
      <c r="H174" s="166">
        <v>23.6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1131</v>
      </c>
    </row>
    <row r="175" spans="1:65" s="2" customFormat="1" ht="11.25">
      <c r="A175" s="29"/>
      <c r="B175" s="30"/>
      <c r="C175" s="29"/>
      <c r="D175" s="157" t="s">
        <v>190</v>
      </c>
      <c r="E175" s="29"/>
      <c r="F175" s="158" t="s">
        <v>1130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12" customFormat="1" ht="22.9" customHeight="1">
      <c r="B176" s="128"/>
      <c r="D176" s="129" t="s">
        <v>71</v>
      </c>
      <c r="E176" s="139" t="s">
        <v>188</v>
      </c>
      <c r="F176" s="139" t="s">
        <v>1132</v>
      </c>
      <c r="I176" s="131"/>
      <c r="J176" s="140">
        <f>BK176</f>
        <v>0</v>
      </c>
      <c r="L176" s="128"/>
      <c r="M176" s="133"/>
      <c r="N176" s="134"/>
      <c r="O176" s="134"/>
      <c r="P176" s="135">
        <f>SUM(P177:P194)</f>
        <v>0</v>
      </c>
      <c r="Q176" s="134"/>
      <c r="R176" s="135">
        <f>SUM(R177:R194)</f>
        <v>192.73756080050001</v>
      </c>
      <c r="S176" s="134"/>
      <c r="T176" s="136">
        <f>SUM(T177:T194)</f>
        <v>0</v>
      </c>
      <c r="AR176" s="129" t="s">
        <v>80</v>
      </c>
      <c r="AT176" s="137" t="s">
        <v>71</v>
      </c>
      <c r="AU176" s="137" t="s">
        <v>80</v>
      </c>
      <c r="AY176" s="129" t="s">
        <v>181</v>
      </c>
      <c r="BK176" s="138">
        <f>SUM(BK177:BK194)</f>
        <v>0</v>
      </c>
    </row>
    <row r="177" spans="1:65" s="2" customFormat="1" ht="24.2" customHeight="1">
      <c r="A177" s="29"/>
      <c r="B177" s="141"/>
      <c r="C177" s="162" t="s">
        <v>278</v>
      </c>
      <c r="D177" s="162" t="s">
        <v>220</v>
      </c>
      <c r="E177" s="163" t="s">
        <v>1133</v>
      </c>
      <c r="F177" s="164" t="s">
        <v>1134</v>
      </c>
      <c r="G177" s="165" t="s">
        <v>476</v>
      </c>
      <c r="H177" s="166">
        <v>38.700000000000003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2.502202</v>
      </c>
      <c r="R177" s="153">
        <f>Q177*H177</f>
        <v>96.835217400000005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1135</v>
      </c>
    </row>
    <row r="178" spans="1:65" s="2" customFormat="1" ht="19.5">
      <c r="A178" s="29"/>
      <c r="B178" s="30"/>
      <c r="C178" s="29"/>
      <c r="D178" s="157" t="s">
        <v>190</v>
      </c>
      <c r="E178" s="29"/>
      <c r="F178" s="158" t="s">
        <v>1134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37.9" customHeight="1">
      <c r="A179" s="29"/>
      <c r="B179" s="141"/>
      <c r="C179" s="162" t="s">
        <v>347</v>
      </c>
      <c r="D179" s="162" t="s">
        <v>220</v>
      </c>
      <c r="E179" s="163" t="s">
        <v>1136</v>
      </c>
      <c r="F179" s="164" t="s">
        <v>1137</v>
      </c>
      <c r="G179" s="165" t="s">
        <v>633</v>
      </c>
      <c r="H179" s="166">
        <v>13.75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1.764346E-2</v>
      </c>
      <c r="R179" s="153">
        <f>Q179*H179</f>
        <v>0.24259757500000001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1138</v>
      </c>
    </row>
    <row r="180" spans="1:65" s="2" customFormat="1" ht="19.5">
      <c r="A180" s="29"/>
      <c r="B180" s="30"/>
      <c r="C180" s="29"/>
      <c r="D180" s="157" t="s">
        <v>190</v>
      </c>
      <c r="E180" s="29"/>
      <c r="F180" s="158" t="s">
        <v>1137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37.9" customHeight="1">
      <c r="A181" s="29"/>
      <c r="B181" s="141"/>
      <c r="C181" s="162" t="s">
        <v>349</v>
      </c>
      <c r="D181" s="162" t="s">
        <v>220</v>
      </c>
      <c r="E181" s="163" t="s">
        <v>1139</v>
      </c>
      <c r="F181" s="164" t="s">
        <v>1140</v>
      </c>
      <c r="G181" s="165" t="s">
        <v>633</v>
      </c>
      <c r="H181" s="166">
        <v>13.75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1141</v>
      </c>
    </row>
    <row r="182" spans="1:65" s="2" customFormat="1" ht="19.5">
      <c r="A182" s="29"/>
      <c r="B182" s="30"/>
      <c r="C182" s="29"/>
      <c r="D182" s="157" t="s">
        <v>190</v>
      </c>
      <c r="E182" s="29"/>
      <c r="F182" s="158" t="s">
        <v>1140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24.2" customHeight="1">
      <c r="A183" s="29"/>
      <c r="B183" s="141"/>
      <c r="C183" s="162" t="s">
        <v>353</v>
      </c>
      <c r="D183" s="162" t="s">
        <v>220</v>
      </c>
      <c r="E183" s="163" t="s">
        <v>1142</v>
      </c>
      <c r="F183" s="164" t="s">
        <v>1143</v>
      </c>
      <c r="G183" s="165" t="s">
        <v>434</v>
      </c>
      <c r="H183" s="166">
        <v>4.2359999999999998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1.0492655</v>
      </c>
      <c r="R183" s="153">
        <f>Q183*H183</f>
        <v>4.4446886579999996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1144</v>
      </c>
    </row>
    <row r="184" spans="1:65" s="2" customFormat="1" ht="19.5">
      <c r="A184" s="29"/>
      <c r="B184" s="30"/>
      <c r="C184" s="29"/>
      <c r="D184" s="157" t="s">
        <v>190</v>
      </c>
      <c r="E184" s="29"/>
      <c r="F184" s="158" t="s">
        <v>1143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24.2" customHeight="1">
      <c r="A185" s="29"/>
      <c r="B185" s="141"/>
      <c r="C185" s="162" t="s">
        <v>355</v>
      </c>
      <c r="D185" s="162" t="s">
        <v>220</v>
      </c>
      <c r="E185" s="163" t="s">
        <v>1145</v>
      </c>
      <c r="F185" s="164" t="s">
        <v>1146</v>
      </c>
      <c r="G185" s="165" t="s">
        <v>633</v>
      </c>
      <c r="H185" s="166">
        <v>129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0.4</v>
      </c>
      <c r="R185" s="153">
        <f>Q185*H185</f>
        <v>51.6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188</v>
      </c>
      <c r="AT185" s="155" t="s">
        <v>220</v>
      </c>
      <c r="AU185" s="155" t="s">
        <v>82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188</v>
      </c>
      <c r="BM185" s="155" t="s">
        <v>1147</v>
      </c>
    </row>
    <row r="186" spans="1:65" s="2" customFormat="1" ht="19.5">
      <c r="A186" s="29"/>
      <c r="B186" s="30"/>
      <c r="C186" s="29"/>
      <c r="D186" s="157" t="s">
        <v>190</v>
      </c>
      <c r="E186" s="29"/>
      <c r="F186" s="158" t="s">
        <v>1146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82</v>
      </c>
    </row>
    <row r="187" spans="1:65" s="2" customFormat="1" ht="24.2" customHeight="1">
      <c r="A187" s="29"/>
      <c r="B187" s="141"/>
      <c r="C187" s="162" t="s">
        <v>359</v>
      </c>
      <c r="D187" s="162" t="s">
        <v>220</v>
      </c>
      <c r="E187" s="163" t="s">
        <v>1148</v>
      </c>
      <c r="F187" s="164" t="s">
        <v>1149</v>
      </c>
      <c r="G187" s="165" t="s">
        <v>476</v>
      </c>
      <c r="H187" s="166">
        <v>1.25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2.5058699999999998</v>
      </c>
      <c r="R187" s="153">
        <f>Q187*H187</f>
        <v>3.1323374999999998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188</v>
      </c>
      <c r="AT187" s="155" t="s">
        <v>220</v>
      </c>
      <c r="AU187" s="155" t="s">
        <v>82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188</v>
      </c>
      <c r="BM187" s="155" t="s">
        <v>1150</v>
      </c>
    </row>
    <row r="188" spans="1:65" s="2" customFormat="1" ht="11.25">
      <c r="A188" s="29"/>
      <c r="B188" s="30"/>
      <c r="C188" s="29"/>
      <c r="D188" s="157" t="s">
        <v>190</v>
      </c>
      <c r="E188" s="29"/>
      <c r="F188" s="158" t="s">
        <v>1149</v>
      </c>
      <c r="G188" s="29"/>
      <c r="H188" s="29"/>
      <c r="I188" s="159"/>
      <c r="J188" s="29"/>
      <c r="K188" s="29"/>
      <c r="L188" s="30"/>
      <c r="M188" s="160"/>
      <c r="N188" s="161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82</v>
      </c>
    </row>
    <row r="189" spans="1:65" s="2" customFormat="1" ht="37.9" customHeight="1">
      <c r="A189" s="29"/>
      <c r="B189" s="141"/>
      <c r="C189" s="162" t="s">
        <v>553</v>
      </c>
      <c r="D189" s="162" t="s">
        <v>220</v>
      </c>
      <c r="E189" s="163" t="s">
        <v>1151</v>
      </c>
      <c r="F189" s="164" t="s">
        <v>1152</v>
      </c>
      <c r="G189" s="165" t="s">
        <v>633</v>
      </c>
      <c r="H189" s="166">
        <v>129</v>
      </c>
      <c r="I189" s="167"/>
      <c r="J189" s="168">
        <f>ROUND(I189*H189,2)</f>
        <v>0</v>
      </c>
      <c r="K189" s="169"/>
      <c r="L189" s="30"/>
      <c r="M189" s="170" t="s">
        <v>1</v>
      </c>
      <c r="N189" s="171" t="s">
        <v>37</v>
      </c>
      <c r="O189" s="55"/>
      <c r="P189" s="153">
        <f>O189*H189</f>
        <v>0</v>
      </c>
      <c r="Q189" s="153">
        <v>0.15679630750000001</v>
      </c>
      <c r="R189" s="153">
        <f>Q189*H189</f>
        <v>20.2267236675</v>
      </c>
      <c r="S189" s="153">
        <v>0</v>
      </c>
      <c r="T189" s="15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5" t="s">
        <v>188</v>
      </c>
      <c r="AT189" s="155" t="s">
        <v>220</v>
      </c>
      <c r="AU189" s="155" t="s">
        <v>82</v>
      </c>
      <c r="AY189" s="14" t="s">
        <v>181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4" t="s">
        <v>80</v>
      </c>
      <c r="BK189" s="156">
        <f>ROUND(I189*H189,2)</f>
        <v>0</v>
      </c>
      <c r="BL189" s="14" t="s">
        <v>188</v>
      </c>
      <c r="BM189" s="155" t="s">
        <v>1153</v>
      </c>
    </row>
    <row r="190" spans="1:65" s="2" customFormat="1" ht="19.5">
      <c r="A190" s="29"/>
      <c r="B190" s="30"/>
      <c r="C190" s="29"/>
      <c r="D190" s="157" t="s">
        <v>190</v>
      </c>
      <c r="E190" s="29"/>
      <c r="F190" s="158" t="s">
        <v>1152</v>
      </c>
      <c r="G190" s="29"/>
      <c r="H190" s="29"/>
      <c r="I190" s="159"/>
      <c r="J190" s="29"/>
      <c r="K190" s="29"/>
      <c r="L190" s="30"/>
      <c r="M190" s="160"/>
      <c r="N190" s="161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190</v>
      </c>
      <c r="AU190" s="14" t="s">
        <v>82</v>
      </c>
    </row>
    <row r="191" spans="1:65" s="2" customFormat="1" ht="16.5" customHeight="1">
      <c r="A191" s="29"/>
      <c r="B191" s="141"/>
      <c r="C191" s="162" t="s">
        <v>555</v>
      </c>
      <c r="D191" s="162" t="s">
        <v>220</v>
      </c>
      <c r="E191" s="163" t="s">
        <v>1154</v>
      </c>
      <c r="F191" s="164" t="s">
        <v>1155</v>
      </c>
      <c r="G191" s="165" t="s">
        <v>476</v>
      </c>
      <c r="H191" s="166">
        <v>2.4500000000000002</v>
      </c>
      <c r="I191" s="167"/>
      <c r="J191" s="168">
        <f>ROUND(I191*H191,2)</f>
        <v>0</v>
      </c>
      <c r="K191" s="169"/>
      <c r="L191" s="30"/>
      <c r="M191" s="170" t="s">
        <v>1</v>
      </c>
      <c r="N191" s="171" t="s">
        <v>37</v>
      </c>
      <c r="O191" s="55"/>
      <c r="P191" s="153">
        <f>O191*H191</f>
        <v>0</v>
      </c>
      <c r="Q191" s="153">
        <v>2.4300000000000002</v>
      </c>
      <c r="R191" s="153">
        <f>Q191*H191</f>
        <v>5.9535000000000009</v>
      </c>
      <c r="S191" s="153">
        <v>0</v>
      </c>
      <c r="T191" s="15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5" t="s">
        <v>188</v>
      </c>
      <c r="AT191" s="155" t="s">
        <v>220</v>
      </c>
      <c r="AU191" s="155" t="s">
        <v>82</v>
      </c>
      <c r="AY191" s="14" t="s">
        <v>181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4" t="s">
        <v>80</v>
      </c>
      <c r="BK191" s="156">
        <f>ROUND(I191*H191,2)</f>
        <v>0</v>
      </c>
      <c r="BL191" s="14" t="s">
        <v>188</v>
      </c>
      <c r="BM191" s="155" t="s">
        <v>1156</v>
      </c>
    </row>
    <row r="192" spans="1:65" s="2" customFormat="1" ht="11.25">
      <c r="A192" s="29"/>
      <c r="B192" s="30"/>
      <c r="C192" s="29"/>
      <c r="D192" s="157" t="s">
        <v>190</v>
      </c>
      <c r="E192" s="29"/>
      <c r="F192" s="158" t="s">
        <v>1155</v>
      </c>
      <c r="G192" s="29"/>
      <c r="H192" s="29"/>
      <c r="I192" s="159"/>
      <c r="J192" s="29"/>
      <c r="K192" s="29"/>
      <c r="L192" s="30"/>
      <c r="M192" s="160"/>
      <c r="N192" s="161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190</v>
      </c>
      <c r="AU192" s="14" t="s">
        <v>82</v>
      </c>
    </row>
    <row r="193" spans="1:65" s="2" customFormat="1" ht="55.5" customHeight="1">
      <c r="A193" s="29"/>
      <c r="B193" s="141"/>
      <c r="C193" s="162" t="s">
        <v>560</v>
      </c>
      <c r="D193" s="162" t="s">
        <v>220</v>
      </c>
      <c r="E193" s="163" t="s">
        <v>1157</v>
      </c>
      <c r="F193" s="164" t="s">
        <v>1158</v>
      </c>
      <c r="G193" s="165" t="s">
        <v>633</v>
      </c>
      <c r="H193" s="166">
        <v>8</v>
      </c>
      <c r="I193" s="167"/>
      <c r="J193" s="168">
        <f>ROUND(I193*H193,2)</f>
        <v>0</v>
      </c>
      <c r="K193" s="169"/>
      <c r="L193" s="30"/>
      <c r="M193" s="170" t="s">
        <v>1</v>
      </c>
      <c r="N193" s="171" t="s">
        <v>37</v>
      </c>
      <c r="O193" s="55"/>
      <c r="P193" s="153">
        <f>O193*H193</f>
        <v>0</v>
      </c>
      <c r="Q193" s="153">
        <v>1.287812</v>
      </c>
      <c r="R193" s="153">
        <f>Q193*H193</f>
        <v>10.302496</v>
      </c>
      <c r="S193" s="153">
        <v>0</v>
      </c>
      <c r="T193" s="15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5" t="s">
        <v>188</v>
      </c>
      <c r="AT193" s="155" t="s">
        <v>220</v>
      </c>
      <c r="AU193" s="155" t="s">
        <v>82</v>
      </c>
      <c r="AY193" s="14" t="s">
        <v>181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80</v>
      </c>
      <c r="BK193" s="156">
        <f>ROUND(I193*H193,2)</f>
        <v>0</v>
      </c>
      <c r="BL193" s="14" t="s">
        <v>188</v>
      </c>
      <c r="BM193" s="155" t="s">
        <v>1159</v>
      </c>
    </row>
    <row r="194" spans="1:65" s="2" customFormat="1" ht="29.25">
      <c r="A194" s="29"/>
      <c r="B194" s="30"/>
      <c r="C194" s="29"/>
      <c r="D194" s="157" t="s">
        <v>190</v>
      </c>
      <c r="E194" s="29"/>
      <c r="F194" s="158" t="s">
        <v>1158</v>
      </c>
      <c r="G194" s="29"/>
      <c r="H194" s="29"/>
      <c r="I194" s="159"/>
      <c r="J194" s="29"/>
      <c r="K194" s="29"/>
      <c r="L194" s="30"/>
      <c r="M194" s="160"/>
      <c r="N194" s="161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190</v>
      </c>
      <c r="AU194" s="14" t="s">
        <v>82</v>
      </c>
    </row>
    <row r="195" spans="1:65" s="12" customFormat="1" ht="22.9" customHeight="1">
      <c r="B195" s="128"/>
      <c r="D195" s="129" t="s">
        <v>71</v>
      </c>
      <c r="E195" s="139" t="s">
        <v>207</v>
      </c>
      <c r="F195" s="139" t="s">
        <v>1160</v>
      </c>
      <c r="I195" s="131"/>
      <c r="J195" s="140">
        <f>BK195</f>
        <v>0</v>
      </c>
      <c r="L195" s="128"/>
      <c r="M195" s="133"/>
      <c r="N195" s="134"/>
      <c r="O195" s="134"/>
      <c r="P195" s="135">
        <f>SUM(P196:P197)</f>
        <v>0</v>
      </c>
      <c r="Q195" s="134"/>
      <c r="R195" s="135">
        <f>SUM(R196:R197)</f>
        <v>1.4745273000000001</v>
      </c>
      <c r="S195" s="134"/>
      <c r="T195" s="136">
        <f>SUM(T196:T197)</f>
        <v>1.6320000000000001</v>
      </c>
      <c r="AR195" s="129" t="s">
        <v>80</v>
      </c>
      <c r="AT195" s="137" t="s">
        <v>71</v>
      </c>
      <c r="AU195" s="137" t="s">
        <v>80</v>
      </c>
      <c r="AY195" s="129" t="s">
        <v>181</v>
      </c>
      <c r="BK195" s="138">
        <f>SUM(BK196:BK197)</f>
        <v>0</v>
      </c>
    </row>
    <row r="196" spans="1:65" s="2" customFormat="1" ht="49.15" customHeight="1">
      <c r="A196" s="29"/>
      <c r="B196" s="141"/>
      <c r="C196" s="162" t="s">
        <v>562</v>
      </c>
      <c r="D196" s="162" t="s">
        <v>220</v>
      </c>
      <c r="E196" s="163" t="s">
        <v>1161</v>
      </c>
      <c r="F196" s="164" t="s">
        <v>1162</v>
      </c>
      <c r="G196" s="165" t="s">
        <v>633</v>
      </c>
      <c r="H196" s="166">
        <v>17</v>
      </c>
      <c r="I196" s="167"/>
      <c r="J196" s="168">
        <f>ROUND(I196*H196,2)</f>
        <v>0</v>
      </c>
      <c r="K196" s="169"/>
      <c r="L196" s="30"/>
      <c r="M196" s="170" t="s">
        <v>1</v>
      </c>
      <c r="N196" s="171" t="s">
        <v>37</v>
      </c>
      <c r="O196" s="55"/>
      <c r="P196" s="153">
        <f>O196*H196</f>
        <v>0</v>
      </c>
      <c r="Q196" s="153">
        <v>8.6736900000000006E-2</v>
      </c>
      <c r="R196" s="153">
        <f>Q196*H196</f>
        <v>1.4745273000000001</v>
      </c>
      <c r="S196" s="153">
        <v>9.6000000000000002E-2</v>
      </c>
      <c r="T196" s="154">
        <f>S196*H196</f>
        <v>1.6320000000000001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5" t="s">
        <v>188</v>
      </c>
      <c r="AT196" s="155" t="s">
        <v>220</v>
      </c>
      <c r="AU196" s="155" t="s">
        <v>82</v>
      </c>
      <c r="AY196" s="14" t="s">
        <v>181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80</v>
      </c>
      <c r="BK196" s="156">
        <f>ROUND(I196*H196,2)</f>
        <v>0</v>
      </c>
      <c r="BL196" s="14" t="s">
        <v>188</v>
      </c>
      <c r="BM196" s="155" t="s">
        <v>1163</v>
      </c>
    </row>
    <row r="197" spans="1:65" s="2" customFormat="1" ht="29.25">
      <c r="A197" s="29"/>
      <c r="B197" s="30"/>
      <c r="C197" s="29"/>
      <c r="D197" s="157" t="s">
        <v>190</v>
      </c>
      <c r="E197" s="29"/>
      <c r="F197" s="158" t="s">
        <v>1162</v>
      </c>
      <c r="G197" s="29"/>
      <c r="H197" s="29"/>
      <c r="I197" s="159"/>
      <c r="J197" s="29"/>
      <c r="K197" s="29"/>
      <c r="L197" s="30"/>
      <c r="M197" s="160"/>
      <c r="N197" s="161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190</v>
      </c>
      <c r="AU197" s="14" t="s">
        <v>82</v>
      </c>
    </row>
    <row r="198" spans="1:65" s="12" customFormat="1" ht="22.9" customHeight="1">
      <c r="B198" s="128"/>
      <c r="D198" s="129" t="s">
        <v>71</v>
      </c>
      <c r="E198" s="139" t="s">
        <v>219</v>
      </c>
      <c r="F198" s="139" t="s">
        <v>1164</v>
      </c>
      <c r="I198" s="131"/>
      <c r="J198" s="140">
        <f>BK198</f>
        <v>0</v>
      </c>
      <c r="L198" s="128"/>
      <c r="M198" s="133"/>
      <c r="N198" s="134"/>
      <c r="O198" s="134"/>
      <c r="P198" s="135">
        <f>SUM(P199:P220)</f>
        <v>0</v>
      </c>
      <c r="Q198" s="134"/>
      <c r="R198" s="135">
        <f>SUM(R199:R220)</f>
        <v>11.948850811999998</v>
      </c>
      <c r="S198" s="134"/>
      <c r="T198" s="136">
        <f>SUM(T199:T220)</f>
        <v>11.221399999999999</v>
      </c>
      <c r="AR198" s="129" t="s">
        <v>80</v>
      </c>
      <c r="AT198" s="137" t="s">
        <v>71</v>
      </c>
      <c r="AU198" s="137" t="s">
        <v>80</v>
      </c>
      <c r="AY198" s="129" t="s">
        <v>181</v>
      </c>
      <c r="BK198" s="138">
        <f>SUM(BK199:BK220)</f>
        <v>0</v>
      </c>
    </row>
    <row r="199" spans="1:65" s="2" customFormat="1" ht="24.2" customHeight="1">
      <c r="A199" s="29"/>
      <c r="B199" s="141"/>
      <c r="C199" s="162" t="s">
        <v>727</v>
      </c>
      <c r="D199" s="162" t="s">
        <v>220</v>
      </c>
      <c r="E199" s="163" t="s">
        <v>1165</v>
      </c>
      <c r="F199" s="164" t="s">
        <v>1166</v>
      </c>
      <c r="G199" s="165" t="s">
        <v>368</v>
      </c>
      <c r="H199" s="166">
        <v>1</v>
      </c>
      <c r="I199" s="167"/>
      <c r="J199" s="168">
        <f>ROUND(I199*H199,2)</f>
        <v>0</v>
      </c>
      <c r="K199" s="169"/>
      <c r="L199" s="30"/>
      <c r="M199" s="170" t="s">
        <v>1</v>
      </c>
      <c r="N199" s="171" t="s">
        <v>37</v>
      </c>
      <c r="O199" s="55"/>
      <c r="P199" s="153">
        <f>O199*H199</f>
        <v>0</v>
      </c>
      <c r="Q199" s="153">
        <v>6.4850000000000003E-3</v>
      </c>
      <c r="R199" s="153">
        <f>Q199*H199</f>
        <v>6.4850000000000003E-3</v>
      </c>
      <c r="S199" s="153">
        <v>0</v>
      </c>
      <c r="T199" s="15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5" t="s">
        <v>188</v>
      </c>
      <c r="AT199" s="155" t="s">
        <v>220</v>
      </c>
      <c r="AU199" s="155" t="s">
        <v>82</v>
      </c>
      <c r="AY199" s="14" t="s">
        <v>181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80</v>
      </c>
      <c r="BK199" s="156">
        <f>ROUND(I199*H199,2)</f>
        <v>0</v>
      </c>
      <c r="BL199" s="14" t="s">
        <v>188</v>
      </c>
      <c r="BM199" s="155" t="s">
        <v>1167</v>
      </c>
    </row>
    <row r="200" spans="1:65" s="2" customFormat="1" ht="19.5">
      <c r="A200" s="29"/>
      <c r="B200" s="30"/>
      <c r="C200" s="29"/>
      <c r="D200" s="157" t="s">
        <v>190</v>
      </c>
      <c r="E200" s="29"/>
      <c r="F200" s="158" t="s">
        <v>1166</v>
      </c>
      <c r="G200" s="29"/>
      <c r="H200" s="29"/>
      <c r="I200" s="159"/>
      <c r="J200" s="29"/>
      <c r="K200" s="29"/>
      <c r="L200" s="30"/>
      <c r="M200" s="160"/>
      <c r="N200" s="161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190</v>
      </c>
      <c r="AU200" s="14" t="s">
        <v>82</v>
      </c>
    </row>
    <row r="201" spans="1:65" s="2" customFormat="1" ht="24.2" customHeight="1">
      <c r="A201" s="29"/>
      <c r="B201" s="141"/>
      <c r="C201" s="162" t="s">
        <v>564</v>
      </c>
      <c r="D201" s="162" t="s">
        <v>220</v>
      </c>
      <c r="E201" s="163" t="s">
        <v>1168</v>
      </c>
      <c r="F201" s="164" t="s">
        <v>1169</v>
      </c>
      <c r="G201" s="165" t="s">
        <v>633</v>
      </c>
      <c r="H201" s="166">
        <v>98</v>
      </c>
      <c r="I201" s="167"/>
      <c r="J201" s="168">
        <f>ROUND(I201*H201,2)</f>
        <v>0</v>
      </c>
      <c r="K201" s="169"/>
      <c r="L201" s="30"/>
      <c r="M201" s="170" t="s">
        <v>1</v>
      </c>
      <c r="N201" s="171" t="s">
        <v>37</v>
      </c>
      <c r="O201" s="55"/>
      <c r="P201" s="153">
        <f>O201*H201</f>
        <v>0</v>
      </c>
      <c r="Q201" s="153">
        <v>0</v>
      </c>
      <c r="R201" s="153">
        <f>Q201*H201</f>
        <v>0</v>
      </c>
      <c r="S201" s="153">
        <v>2.9999999999999997E-4</v>
      </c>
      <c r="T201" s="154">
        <f>S201*H201</f>
        <v>2.9399999999999999E-2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5" t="s">
        <v>188</v>
      </c>
      <c r="AT201" s="155" t="s">
        <v>220</v>
      </c>
      <c r="AU201" s="155" t="s">
        <v>82</v>
      </c>
      <c r="AY201" s="14" t="s">
        <v>181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4" t="s">
        <v>80</v>
      </c>
      <c r="BK201" s="156">
        <f>ROUND(I201*H201,2)</f>
        <v>0</v>
      </c>
      <c r="BL201" s="14" t="s">
        <v>188</v>
      </c>
      <c r="BM201" s="155" t="s">
        <v>1170</v>
      </c>
    </row>
    <row r="202" spans="1:65" s="2" customFormat="1" ht="11.25">
      <c r="A202" s="29"/>
      <c r="B202" s="30"/>
      <c r="C202" s="29"/>
      <c r="D202" s="157" t="s">
        <v>190</v>
      </c>
      <c r="E202" s="29"/>
      <c r="F202" s="158" t="s">
        <v>1169</v>
      </c>
      <c r="G202" s="29"/>
      <c r="H202" s="29"/>
      <c r="I202" s="159"/>
      <c r="J202" s="29"/>
      <c r="K202" s="29"/>
      <c r="L202" s="30"/>
      <c r="M202" s="160"/>
      <c r="N202" s="161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190</v>
      </c>
      <c r="AU202" s="14" t="s">
        <v>82</v>
      </c>
    </row>
    <row r="203" spans="1:65" s="2" customFormat="1" ht="24.2" customHeight="1">
      <c r="A203" s="29"/>
      <c r="B203" s="141"/>
      <c r="C203" s="162" t="s">
        <v>566</v>
      </c>
      <c r="D203" s="162" t="s">
        <v>220</v>
      </c>
      <c r="E203" s="163" t="s">
        <v>1171</v>
      </c>
      <c r="F203" s="164" t="s">
        <v>1172</v>
      </c>
      <c r="G203" s="165" t="s">
        <v>633</v>
      </c>
      <c r="H203" s="166">
        <v>48.4</v>
      </c>
      <c r="I203" s="167"/>
      <c r="J203" s="168">
        <f>ROUND(I203*H203,2)</f>
        <v>0</v>
      </c>
      <c r="K203" s="169"/>
      <c r="L203" s="30"/>
      <c r="M203" s="170" t="s">
        <v>1</v>
      </c>
      <c r="N203" s="171" t="s">
        <v>37</v>
      </c>
      <c r="O203" s="55"/>
      <c r="P203" s="153">
        <f>O203*H203</f>
        <v>0</v>
      </c>
      <c r="Q203" s="153">
        <v>6.5000000000000002E-2</v>
      </c>
      <c r="R203" s="153">
        <f>Q203*H203</f>
        <v>3.1459999999999999</v>
      </c>
      <c r="S203" s="153">
        <v>0.13</v>
      </c>
      <c r="T203" s="154">
        <f>S203*H203</f>
        <v>6.2919999999999998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5" t="s">
        <v>188</v>
      </c>
      <c r="AT203" s="155" t="s">
        <v>220</v>
      </c>
      <c r="AU203" s="155" t="s">
        <v>82</v>
      </c>
      <c r="AY203" s="14" t="s">
        <v>181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4" t="s">
        <v>80</v>
      </c>
      <c r="BK203" s="156">
        <f>ROUND(I203*H203,2)</f>
        <v>0</v>
      </c>
      <c r="BL203" s="14" t="s">
        <v>188</v>
      </c>
      <c r="BM203" s="155" t="s">
        <v>1173</v>
      </c>
    </row>
    <row r="204" spans="1:65" s="2" customFormat="1" ht="19.5">
      <c r="A204" s="29"/>
      <c r="B204" s="30"/>
      <c r="C204" s="29"/>
      <c r="D204" s="157" t="s">
        <v>190</v>
      </c>
      <c r="E204" s="29"/>
      <c r="F204" s="158" t="s">
        <v>1172</v>
      </c>
      <c r="G204" s="29"/>
      <c r="H204" s="29"/>
      <c r="I204" s="159"/>
      <c r="J204" s="29"/>
      <c r="K204" s="29"/>
      <c r="L204" s="30"/>
      <c r="M204" s="160"/>
      <c r="N204" s="161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190</v>
      </c>
      <c r="AU204" s="14" t="s">
        <v>82</v>
      </c>
    </row>
    <row r="205" spans="1:65" s="2" customFormat="1" ht="24.2" customHeight="1">
      <c r="A205" s="29"/>
      <c r="B205" s="141"/>
      <c r="C205" s="162" t="s">
        <v>568</v>
      </c>
      <c r="D205" s="162" t="s">
        <v>220</v>
      </c>
      <c r="E205" s="163" t="s">
        <v>1174</v>
      </c>
      <c r="F205" s="164" t="s">
        <v>1175</v>
      </c>
      <c r="G205" s="165" t="s">
        <v>476</v>
      </c>
      <c r="H205" s="166">
        <v>1.96</v>
      </c>
      <c r="I205" s="167"/>
      <c r="J205" s="168">
        <f>ROUND(I205*H205,2)</f>
        <v>0</v>
      </c>
      <c r="K205" s="169"/>
      <c r="L205" s="30"/>
      <c r="M205" s="170" t="s">
        <v>1</v>
      </c>
      <c r="N205" s="171" t="s">
        <v>37</v>
      </c>
      <c r="O205" s="55"/>
      <c r="P205" s="153">
        <f>O205*H205</f>
        <v>0</v>
      </c>
      <c r="Q205" s="153">
        <v>0.50375000000000003</v>
      </c>
      <c r="R205" s="153">
        <f>Q205*H205</f>
        <v>0.98735000000000006</v>
      </c>
      <c r="S205" s="153">
        <v>2.5</v>
      </c>
      <c r="T205" s="154">
        <f>S205*H205</f>
        <v>4.9000000000000004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5" t="s">
        <v>188</v>
      </c>
      <c r="AT205" s="155" t="s">
        <v>220</v>
      </c>
      <c r="AU205" s="155" t="s">
        <v>82</v>
      </c>
      <c r="AY205" s="14" t="s">
        <v>181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80</v>
      </c>
      <c r="BK205" s="156">
        <f>ROUND(I205*H205,2)</f>
        <v>0</v>
      </c>
      <c r="BL205" s="14" t="s">
        <v>188</v>
      </c>
      <c r="BM205" s="155" t="s">
        <v>1176</v>
      </c>
    </row>
    <row r="206" spans="1:65" s="2" customFormat="1" ht="19.5">
      <c r="A206" s="29"/>
      <c r="B206" s="30"/>
      <c r="C206" s="29"/>
      <c r="D206" s="157" t="s">
        <v>190</v>
      </c>
      <c r="E206" s="29"/>
      <c r="F206" s="158" t="s">
        <v>1175</v>
      </c>
      <c r="G206" s="29"/>
      <c r="H206" s="29"/>
      <c r="I206" s="159"/>
      <c r="J206" s="29"/>
      <c r="K206" s="29"/>
      <c r="L206" s="30"/>
      <c r="M206" s="160"/>
      <c r="N206" s="161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190</v>
      </c>
      <c r="AU206" s="14" t="s">
        <v>82</v>
      </c>
    </row>
    <row r="207" spans="1:65" s="2" customFormat="1" ht="16.5" customHeight="1">
      <c r="A207" s="29"/>
      <c r="B207" s="141"/>
      <c r="C207" s="142" t="s">
        <v>570</v>
      </c>
      <c r="D207" s="142" t="s">
        <v>183</v>
      </c>
      <c r="E207" s="143" t="s">
        <v>1177</v>
      </c>
      <c r="F207" s="144" t="s">
        <v>1178</v>
      </c>
      <c r="G207" s="145" t="s">
        <v>434</v>
      </c>
      <c r="H207" s="146">
        <v>4.1159999999999997</v>
      </c>
      <c r="I207" s="147"/>
      <c r="J207" s="148">
        <f>ROUND(I207*H207,2)</f>
        <v>0</v>
      </c>
      <c r="K207" s="149"/>
      <c r="L207" s="150"/>
      <c r="M207" s="151" t="s">
        <v>1</v>
      </c>
      <c r="N207" s="152" t="s">
        <v>37</v>
      </c>
      <c r="O207" s="55"/>
      <c r="P207" s="153">
        <f>O207*H207</f>
        <v>0</v>
      </c>
      <c r="Q207" s="153">
        <v>1</v>
      </c>
      <c r="R207" s="153">
        <f>Q207*H207</f>
        <v>4.1159999999999997</v>
      </c>
      <c r="S207" s="153">
        <v>0</v>
      </c>
      <c r="T207" s="15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5" t="s">
        <v>187</v>
      </c>
      <c r="AT207" s="155" t="s">
        <v>183</v>
      </c>
      <c r="AU207" s="155" t="s">
        <v>82</v>
      </c>
      <c r="AY207" s="14" t="s">
        <v>181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80</v>
      </c>
      <c r="BK207" s="156">
        <f>ROUND(I207*H207,2)</f>
        <v>0</v>
      </c>
      <c r="BL207" s="14" t="s">
        <v>188</v>
      </c>
      <c r="BM207" s="155" t="s">
        <v>1179</v>
      </c>
    </row>
    <row r="208" spans="1:65" s="2" customFormat="1" ht="11.25">
      <c r="A208" s="29"/>
      <c r="B208" s="30"/>
      <c r="C208" s="29"/>
      <c r="D208" s="157" t="s">
        <v>190</v>
      </c>
      <c r="E208" s="29"/>
      <c r="F208" s="158" t="s">
        <v>1178</v>
      </c>
      <c r="G208" s="29"/>
      <c r="H208" s="29"/>
      <c r="I208" s="159"/>
      <c r="J208" s="29"/>
      <c r="K208" s="29"/>
      <c r="L208" s="30"/>
      <c r="M208" s="160"/>
      <c r="N208" s="161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190</v>
      </c>
      <c r="AU208" s="14" t="s">
        <v>82</v>
      </c>
    </row>
    <row r="209" spans="1:65" s="2" customFormat="1" ht="33" customHeight="1">
      <c r="A209" s="29"/>
      <c r="B209" s="141"/>
      <c r="C209" s="162" t="s">
        <v>575</v>
      </c>
      <c r="D209" s="162" t="s">
        <v>220</v>
      </c>
      <c r="E209" s="163" t="s">
        <v>1180</v>
      </c>
      <c r="F209" s="164" t="s">
        <v>1181</v>
      </c>
      <c r="G209" s="165" t="s">
        <v>633</v>
      </c>
      <c r="H209" s="166">
        <v>98</v>
      </c>
      <c r="I209" s="167"/>
      <c r="J209" s="168">
        <f>ROUND(I209*H209,2)</f>
        <v>0</v>
      </c>
      <c r="K209" s="169"/>
      <c r="L209" s="30"/>
      <c r="M209" s="170" t="s">
        <v>1</v>
      </c>
      <c r="N209" s="171" t="s">
        <v>37</v>
      </c>
      <c r="O209" s="55"/>
      <c r="P209" s="153">
        <f>O209*H209</f>
        <v>0</v>
      </c>
      <c r="Q209" s="153">
        <v>1.1622199999999999E-2</v>
      </c>
      <c r="R209" s="153">
        <f>Q209*H209</f>
        <v>1.1389756</v>
      </c>
      <c r="S209" s="153">
        <v>0</v>
      </c>
      <c r="T209" s="15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5" t="s">
        <v>188</v>
      </c>
      <c r="AT209" s="155" t="s">
        <v>220</v>
      </c>
      <c r="AU209" s="155" t="s">
        <v>82</v>
      </c>
      <c r="AY209" s="14" t="s">
        <v>181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4" t="s">
        <v>80</v>
      </c>
      <c r="BK209" s="156">
        <f>ROUND(I209*H209,2)</f>
        <v>0</v>
      </c>
      <c r="BL209" s="14" t="s">
        <v>188</v>
      </c>
      <c r="BM209" s="155" t="s">
        <v>1182</v>
      </c>
    </row>
    <row r="210" spans="1:65" s="2" customFormat="1" ht="19.5">
      <c r="A210" s="29"/>
      <c r="B210" s="30"/>
      <c r="C210" s="29"/>
      <c r="D210" s="157" t="s">
        <v>190</v>
      </c>
      <c r="E210" s="29"/>
      <c r="F210" s="158" t="s">
        <v>1181</v>
      </c>
      <c r="G210" s="29"/>
      <c r="H210" s="29"/>
      <c r="I210" s="159"/>
      <c r="J210" s="29"/>
      <c r="K210" s="29"/>
      <c r="L210" s="30"/>
      <c r="M210" s="160"/>
      <c r="N210" s="161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190</v>
      </c>
      <c r="AU210" s="14" t="s">
        <v>82</v>
      </c>
    </row>
    <row r="211" spans="1:65" s="2" customFormat="1" ht="33" customHeight="1">
      <c r="A211" s="29"/>
      <c r="B211" s="141"/>
      <c r="C211" s="162" t="s">
        <v>580</v>
      </c>
      <c r="D211" s="162" t="s">
        <v>220</v>
      </c>
      <c r="E211" s="163" t="s">
        <v>1183</v>
      </c>
      <c r="F211" s="164" t="s">
        <v>1184</v>
      </c>
      <c r="G211" s="165" t="s">
        <v>633</v>
      </c>
      <c r="H211" s="166">
        <v>48.4</v>
      </c>
      <c r="I211" s="167"/>
      <c r="J211" s="168">
        <f>ROUND(I211*H211,2)</f>
        <v>0</v>
      </c>
      <c r="K211" s="169"/>
      <c r="L211" s="30"/>
      <c r="M211" s="170" t="s">
        <v>1</v>
      </c>
      <c r="N211" s="171" t="s">
        <v>37</v>
      </c>
      <c r="O211" s="55"/>
      <c r="P211" s="153">
        <f>O211*H211</f>
        <v>0</v>
      </c>
      <c r="Q211" s="153">
        <v>3.8850000000000003E-2</v>
      </c>
      <c r="R211" s="153">
        <f>Q211*H211</f>
        <v>1.8803400000000001</v>
      </c>
      <c r="S211" s="153">
        <v>0</v>
      </c>
      <c r="T211" s="15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5" t="s">
        <v>188</v>
      </c>
      <c r="AT211" s="155" t="s">
        <v>220</v>
      </c>
      <c r="AU211" s="155" t="s">
        <v>82</v>
      </c>
      <c r="AY211" s="14" t="s">
        <v>181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4" t="s">
        <v>80</v>
      </c>
      <c r="BK211" s="156">
        <f>ROUND(I211*H211,2)</f>
        <v>0</v>
      </c>
      <c r="BL211" s="14" t="s">
        <v>188</v>
      </c>
      <c r="BM211" s="155" t="s">
        <v>1185</v>
      </c>
    </row>
    <row r="212" spans="1:65" s="2" customFormat="1" ht="19.5">
      <c r="A212" s="29"/>
      <c r="B212" s="30"/>
      <c r="C212" s="29"/>
      <c r="D212" s="157" t="s">
        <v>190</v>
      </c>
      <c r="E212" s="29"/>
      <c r="F212" s="158" t="s">
        <v>1184</v>
      </c>
      <c r="G212" s="29"/>
      <c r="H212" s="29"/>
      <c r="I212" s="159"/>
      <c r="J212" s="29"/>
      <c r="K212" s="29"/>
      <c r="L212" s="30"/>
      <c r="M212" s="160"/>
      <c r="N212" s="16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190</v>
      </c>
      <c r="AU212" s="14" t="s">
        <v>82</v>
      </c>
    </row>
    <row r="213" spans="1:65" s="2" customFormat="1" ht="24.2" customHeight="1">
      <c r="A213" s="29"/>
      <c r="B213" s="141"/>
      <c r="C213" s="162" t="s">
        <v>719</v>
      </c>
      <c r="D213" s="162" t="s">
        <v>220</v>
      </c>
      <c r="E213" s="163" t="s">
        <v>1186</v>
      </c>
      <c r="F213" s="164" t="s">
        <v>1187</v>
      </c>
      <c r="G213" s="165" t="s">
        <v>633</v>
      </c>
      <c r="H213" s="166">
        <v>48.4</v>
      </c>
      <c r="I213" s="167"/>
      <c r="J213" s="168">
        <f>ROUND(I213*H213,2)</f>
        <v>0</v>
      </c>
      <c r="K213" s="169"/>
      <c r="L213" s="30"/>
      <c r="M213" s="170" t="s">
        <v>1</v>
      </c>
      <c r="N213" s="171" t="s">
        <v>37</v>
      </c>
      <c r="O213" s="55"/>
      <c r="P213" s="153">
        <f>O213*H213</f>
        <v>0</v>
      </c>
      <c r="Q213" s="153">
        <v>3.9699999999999996E-3</v>
      </c>
      <c r="R213" s="153">
        <f>Q213*H213</f>
        <v>0.19214799999999999</v>
      </c>
      <c r="S213" s="153">
        <v>0</v>
      </c>
      <c r="T213" s="15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5" t="s">
        <v>188</v>
      </c>
      <c r="AT213" s="155" t="s">
        <v>220</v>
      </c>
      <c r="AU213" s="155" t="s">
        <v>82</v>
      </c>
      <c r="AY213" s="14" t="s">
        <v>181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4" t="s">
        <v>80</v>
      </c>
      <c r="BK213" s="156">
        <f>ROUND(I213*H213,2)</f>
        <v>0</v>
      </c>
      <c r="BL213" s="14" t="s">
        <v>188</v>
      </c>
      <c r="BM213" s="155" t="s">
        <v>1188</v>
      </c>
    </row>
    <row r="214" spans="1:65" s="2" customFormat="1" ht="19.5">
      <c r="A214" s="29"/>
      <c r="B214" s="30"/>
      <c r="C214" s="29"/>
      <c r="D214" s="157" t="s">
        <v>190</v>
      </c>
      <c r="E214" s="29"/>
      <c r="F214" s="158" t="s">
        <v>1187</v>
      </c>
      <c r="G214" s="29"/>
      <c r="H214" s="29"/>
      <c r="I214" s="159"/>
      <c r="J214" s="29"/>
      <c r="K214" s="29"/>
      <c r="L214" s="30"/>
      <c r="M214" s="160"/>
      <c r="N214" s="16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190</v>
      </c>
      <c r="AU214" s="14" t="s">
        <v>82</v>
      </c>
    </row>
    <row r="215" spans="1:65" s="2" customFormat="1" ht="24.2" customHeight="1">
      <c r="A215" s="29"/>
      <c r="B215" s="141"/>
      <c r="C215" s="162" t="s">
        <v>721</v>
      </c>
      <c r="D215" s="162" t="s">
        <v>220</v>
      </c>
      <c r="E215" s="163" t="s">
        <v>1189</v>
      </c>
      <c r="F215" s="164" t="s">
        <v>1190</v>
      </c>
      <c r="G215" s="165" t="s">
        <v>633</v>
      </c>
      <c r="H215" s="166">
        <v>48.4</v>
      </c>
      <c r="I215" s="167"/>
      <c r="J215" s="168">
        <f>ROUND(I215*H215,2)</f>
        <v>0</v>
      </c>
      <c r="K215" s="169"/>
      <c r="L215" s="30"/>
      <c r="M215" s="170" t="s">
        <v>1</v>
      </c>
      <c r="N215" s="171" t="s">
        <v>37</v>
      </c>
      <c r="O215" s="55"/>
      <c r="P215" s="153">
        <f>O215*H215</f>
        <v>0</v>
      </c>
      <c r="Q215" s="153">
        <v>3.0339299999999998E-3</v>
      </c>
      <c r="R215" s="153">
        <f>Q215*H215</f>
        <v>0.14684221199999997</v>
      </c>
      <c r="S215" s="153">
        <v>0</v>
      </c>
      <c r="T215" s="15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5" t="s">
        <v>188</v>
      </c>
      <c r="AT215" s="155" t="s">
        <v>220</v>
      </c>
      <c r="AU215" s="155" t="s">
        <v>82</v>
      </c>
      <c r="AY215" s="14" t="s">
        <v>181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4" t="s">
        <v>80</v>
      </c>
      <c r="BK215" s="156">
        <f>ROUND(I215*H215,2)</f>
        <v>0</v>
      </c>
      <c r="BL215" s="14" t="s">
        <v>188</v>
      </c>
      <c r="BM215" s="155" t="s">
        <v>1191</v>
      </c>
    </row>
    <row r="216" spans="1:65" s="2" customFormat="1" ht="19.5">
      <c r="A216" s="29"/>
      <c r="B216" s="30"/>
      <c r="C216" s="29"/>
      <c r="D216" s="157" t="s">
        <v>190</v>
      </c>
      <c r="E216" s="29"/>
      <c r="F216" s="158" t="s">
        <v>1190</v>
      </c>
      <c r="G216" s="29"/>
      <c r="H216" s="29"/>
      <c r="I216" s="159"/>
      <c r="J216" s="29"/>
      <c r="K216" s="29"/>
      <c r="L216" s="30"/>
      <c r="M216" s="160"/>
      <c r="N216" s="161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190</v>
      </c>
      <c r="AU216" s="14" t="s">
        <v>82</v>
      </c>
    </row>
    <row r="217" spans="1:65" s="2" customFormat="1" ht="55.5" customHeight="1">
      <c r="A217" s="29"/>
      <c r="B217" s="141"/>
      <c r="C217" s="162" t="s">
        <v>723</v>
      </c>
      <c r="D217" s="162" t="s">
        <v>220</v>
      </c>
      <c r="E217" s="163" t="s">
        <v>1192</v>
      </c>
      <c r="F217" s="164" t="s">
        <v>1193</v>
      </c>
      <c r="G217" s="165" t="s">
        <v>413</v>
      </c>
      <c r="H217" s="166">
        <v>75</v>
      </c>
      <c r="I217" s="167"/>
      <c r="J217" s="168">
        <f>ROUND(I217*H217,2)</f>
        <v>0</v>
      </c>
      <c r="K217" s="169"/>
      <c r="L217" s="30"/>
      <c r="M217" s="170" t="s">
        <v>1</v>
      </c>
      <c r="N217" s="171" t="s">
        <v>37</v>
      </c>
      <c r="O217" s="55"/>
      <c r="P217" s="153">
        <f>O217*H217</f>
        <v>0</v>
      </c>
      <c r="Q217" s="153">
        <v>4.4628000000000003E-3</v>
      </c>
      <c r="R217" s="153">
        <f>Q217*H217</f>
        <v>0.33471000000000001</v>
      </c>
      <c r="S217" s="153">
        <v>0</v>
      </c>
      <c r="T217" s="15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5" t="s">
        <v>188</v>
      </c>
      <c r="AT217" s="155" t="s">
        <v>220</v>
      </c>
      <c r="AU217" s="155" t="s">
        <v>82</v>
      </c>
      <c r="AY217" s="14" t="s">
        <v>181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4" t="s">
        <v>80</v>
      </c>
      <c r="BK217" s="156">
        <f>ROUND(I217*H217,2)</f>
        <v>0</v>
      </c>
      <c r="BL217" s="14" t="s">
        <v>188</v>
      </c>
      <c r="BM217" s="155" t="s">
        <v>1194</v>
      </c>
    </row>
    <row r="218" spans="1:65" s="2" customFormat="1" ht="39">
      <c r="A218" s="29"/>
      <c r="B218" s="30"/>
      <c r="C218" s="29"/>
      <c r="D218" s="157" t="s">
        <v>190</v>
      </c>
      <c r="E218" s="29"/>
      <c r="F218" s="158" t="s">
        <v>1193</v>
      </c>
      <c r="G218" s="29"/>
      <c r="H218" s="29"/>
      <c r="I218" s="159"/>
      <c r="J218" s="29"/>
      <c r="K218" s="29"/>
      <c r="L218" s="30"/>
      <c r="M218" s="160"/>
      <c r="N218" s="161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190</v>
      </c>
      <c r="AU218" s="14" t="s">
        <v>82</v>
      </c>
    </row>
    <row r="219" spans="1:65" s="2" customFormat="1" ht="16.5" customHeight="1">
      <c r="A219" s="29"/>
      <c r="B219" s="141"/>
      <c r="C219" s="162" t="s">
        <v>725</v>
      </c>
      <c r="D219" s="162" t="s">
        <v>220</v>
      </c>
      <c r="E219" s="163" t="s">
        <v>1195</v>
      </c>
      <c r="F219" s="164" t="s">
        <v>1196</v>
      </c>
      <c r="G219" s="165" t="s">
        <v>368</v>
      </c>
      <c r="H219" s="166">
        <v>2</v>
      </c>
      <c r="I219" s="167"/>
      <c r="J219" s="168">
        <f>ROUND(I219*H219,2)</f>
        <v>0</v>
      </c>
      <c r="K219" s="169"/>
      <c r="L219" s="30"/>
      <c r="M219" s="170" t="s">
        <v>1</v>
      </c>
      <c r="N219" s="171" t="s">
        <v>37</v>
      </c>
      <c r="O219" s="55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5" t="s">
        <v>188</v>
      </c>
      <c r="AT219" s="155" t="s">
        <v>220</v>
      </c>
      <c r="AU219" s="155" t="s">
        <v>82</v>
      </c>
      <c r="AY219" s="14" t="s">
        <v>181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4" t="s">
        <v>80</v>
      </c>
      <c r="BK219" s="156">
        <f>ROUND(I219*H219,2)</f>
        <v>0</v>
      </c>
      <c r="BL219" s="14" t="s">
        <v>188</v>
      </c>
      <c r="BM219" s="155" t="s">
        <v>1197</v>
      </c>
    </row>
    <row r="220" spans="1:65" s="2" customFormat="1" ht="11.25">
      <c r="A220" s="29"/>
      <c r="B220" s="30"/>
      <c r="C220" s="29"/>
      <c r="D220" s="157" t="s">
        <v>190</v>
      </c>
      <c r="E220" s="29"/>
      <c r="F220" s="158" t="s">
        <v>1196</v>
      </c>
      <c r="G220" s="29"/>
      <c r="H220" s="29"/>
      <c r="I220" s="159"/>
      <c r="J220" s="29"/>
      <c r="K220" s="29"/>
      <c r="L220" s="30"/>
      <c r="M220" s="160"/>
      <c r="N220" s="161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190</v>
      </c>
      <c r="AU220" s="14" t="s">
        <v>82</v>
      </c>
    </row>
    <row r="221" spans="1:65" s="12" customFormat="1" ht="22.9" customHeight="1">
      <c r="B221" s="128"/>
      <c r="D221" s="129" t="s">
        <v>71</v>
      </c>
      <c r="E221" s="139" t="s">
        <v>1198</v>
      </c>
      <c r="F221" s="139" t="s">
        <v>1199</v>
      </c>
      <c r="I221" s="131"/>
      <c r="J221" s="140">
        <f>BK221</f>
        <v>0</v>
      </c>
      <c r="L221" s="128"/>
      <c r="M221" s="133"/>
      <c r="N221" s="134"/>
      <c r="O221" s="134"/>
      <c r="P221" s="135">
        <f>SUM(P222:P231)</f>
        <v>0</v>
      </c>
      <c r="Q221" s="134"/>
      <c r="R221" s="135">
        <f>SUM(R222:R231)</f>
        <v>0</v>
      </c>
      <c r="S221" s="134"/>
      <c r="T221" s="136">
        <f>SUM(T222:T231)</f>
        <v>0</v>
      </c>
      <c r="AR221" s="129" t="s">
        <v>80</v>
      </c>
      <c r="AT221" s="137" t="s">
        <v>71</v>
      </c>
      <c r="AU221" s="137" t="s">
        <v>80</v>
      </c>
      <c r="AY221" s="129" t="s">
        <v>181</v>
      </c>
      <c r="BK221" s="138">
        <f>SUM(BK222:BK231)</f>
        <v>0</v>
      </c>
    </row>
    <row r="222" spans="1:65" s="2" customFormat="1" ht="44.25" customHeight="1">
      <c r="A222" s="29"/>
      <c r="B222" s="141"/>
      <c r="C222" s="162" t="s">
        <v>729</v>
      </c>
      <c r="D222" s="162" t="s">
        <v>220</v>
      </c>
      <c r="E222" s="163" t="s">
        <v>1200</v>
      </c>
      <c r="F222" s="164" t="s">
        <v>1201</v>
      </c>
      <c r="G222" s="165" t="s">
        <v>434</v>
      </c>
      <c r="H222" s="166">
        <v>3.3879999999999999</v>
      </c>
      <c r="I222" s="167"/>
      <c r="J222" s="168">
        <f>ROUND(I222*H222,2)</f>
        <v>0</v>
      </c>
      <c r="K222" s="169"/>
      <c r="L222" s="30"/>
      <c r="M222" s="170" t="s">
        <v>1</v>
      </c>
      <c r="N222" s="171" t="s">
        <v>37</v>
      </c>
      <c r="O222" s="55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5" t="s">
        <v>188</v>
      </c>
      <c r="AT222" s="155" t="s">
        <v>220</v>
      </c>
      <c r="AU222" s="155" t="s">
        <v>82</v>
      </c>
      <c r="AY222" s="14" t="s">
        <v>181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4" t="s">
        <v>80</v>
      </c>
      <c r="BK222" s="156">
        <f>ROUND(I222*H222,2)</f>
        <v>0</v>
      </c>
      <c r="BL222" s="14" t="s">
        <v>188</v>
      </c>
      <c r="BM222" s="155" t="s">
        <v>1202</v>
      </c>
    </row>
    <row r="223" spans="1:65" s="2" customFormat="1" ht="29.25">
      <c r="A223" s="29"/>
      <c r="B223" s="30"/>
      <c r="C223" s="29"/>
      <c r="D223" s="157" t="s">
        <v>190</v>
      </c>
      <c r="E223" s="29"/>
      <c r="F223" s="158" t="s">
        <v>1201</v>
      </c>
      <c r="G223" s="29"/>
      <c r="H223" s="29"/>
      <c r="I223" s="159"/>
      <c r="J223" s="29"/>
      <c r="K223" s="29"/>
      <c r="L223" s="30"/>
      <c r="M223" s="160"/>
      <c r="N223" s="161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190</v>
      </c>
      <c r="AU223" s="14" t="s">
        <v>82</v>
      </c>
    </row>
    <row r="224" spans="1:65" s="2" customFormat="1" ht="49.15" customHeight="1">
      <c r="A224" s="29"/>
      <c r="B224" s="141"/>
      <c r="C224" s="162" t="s">
        <v>732</v>
      </c>
      <c r="D224" s="162" t="s">
        <v>220</v>
      </c>
      <c r="E224" s="163" t="s">
        <v>1203</v>
      </c>
      <c r="F224" s="164" t="s">
        <v>1204</v>
      </c>
      <c r="G224" s="165" t="s">
        <v>434</v>
      </c>
      <c r="H224" s="166">
        <v>7.9530000000000003</v>
      </c>
      <c r="I224" s="167"/>
      <c r="J224" s="168">
        <f>ROUND(I224*H224,2)</f>
        <v>0</v>
      </c>
      <c r="K224" s="169"/>
      <c r="L224" s="30"/>
      <c r="M224" s="170" t="s">
        <v>1</v>
      </c>
      <c r="N224" s="171" t="s">
        <v>37</v>
      </c>
      <c r="O224" s="55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5" t="s">
        <v>188</v>
      </c>
      <c r="AT224" s="155" t="s">
        <v>220</v>
      </c>
      <c r="AU224" s="155" t="s">
        <v>82</v>
      </c>
      <c r="AY224" s="14" t="s">
        <v>181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4" t="s">
        <v>80</v>
      </c>
      <c r="BK224" s="156">
        <f>ROUND(I224*H224,2)</f>
        <v>0</v>
      </c>
      <c r="BL224" s="14" t="s">
        <v>188</v>
      </c>
      <c r="BM224" s="155" t="s">
        <v>1205</v>
      </c>
    </row>
    <row r="225" spans="1:65" s="2" customFormat="1" ht="29.25">
      <c r="A225" s="29"/>
      <c r="B225" s="30"/>
      <c r="C225" s="29"/>
      <c r="D225" s="157" t="s">
        <v>190</v>
      </c>
      <c r="E225" s="29"/>
      <c r="F225" s="158" t="s">
        <v>1204</v>
      </c>
      <c r="G225" s="29"/>
      <c r="H225" s="29"/>
      <c r="I225" s="159"/>
      <c r="J225" s="29"/>
      <c r="K225" s="29"/>
      <c r="L225" s="30"/>
      <c r="M225" s="160"/>
      <c r="N225" s="161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190</v>
      </c>
      <c r="AU225" s="14" t="s">
        <v>82</v>
      </c>
    </row>
    <row r="226" spans="1:65" s="2" customFormat="1" ht="44.25" customHeight="1">
      <c r="A226" s="29"/>
      <c r="B226" s="141"/>
      <c r="C226" s="162" t="s">
        <v>948</v>
      </c>
      <c r="D226" s="162" t="s">
        <v>220</v>
      </c>
      <c r="E226" s="163" t="s">
        <v>1206</v>
      </c>
      <c r="F226" s="164" t="s">
        <v>1207</v>
      </c>
      <c r="G226" s="165" t="s">
        <v>434</v>
      </c>
      <c r="H226" s="166">
        <v>4.9000000000000004</v>
      </c>
      <c r="I226" s="167"/>
      <c r="J226" s="168">
        <f>ROUND(I226*H226,2)</f>
        <v>0</v>
      </c>
      <c r="K226" s="169"/>
      <c r="L226" s="30"/>
      <c r="M226" s="170" t="s">
        <v>1</v>
      </c>
      <c r="N226" s="171" t="s">
        <v>37</v>
      </c>
      <c r="O226" s="55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5" t="s">
        <v>188</v>
      </c>
      <c r="AT226" s="155" t="s">
        <v>220</v>
      </c>
      <c r="AU226" s="155" t="s">
        <v>82</v>
      </c>
      <c r="AY226" s="14" t="s">
        <v>181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4" t="s">
        <v>80</v>
      </c>
      <c r="BK226" s="156">
        <f>ROUND(I226*H226,2)</f>
        <v>0</v>
      </c>
      <c r="BL226" s="14" t="s">
        <v>188</v>
      </c>
      <c r="BM226" s="155" t="s">
        <v>1208</v>
      </c>
    </row>
    <row r="227" spans="1:65" s="2" customFormat="1" ht="29.25">
      <c r="A227" s="29"/>
      <c r="B227" s="30"/>
      <c r="C227" s="29"/>
      <c r="D227" s="157" t="s">
        <v>190</v>
      </c>
      <c r="E227" s="29"/>
      <c r="F227" s="158" t="s">
        <v>1207</v>
      </c>
      <c r="G227" s="29"/>
      <c r="H227" s="29"/>
      <c r="I227" s="159"/>
      <c r="J227" s="29"/>
      <c r="K227" s="29"/>
      <c r="L227" s="30"/>
      <c r="M227" s="160"/>
      <c r="N227" s="161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190</v>
      </c>
      <c r="AU227" s="14" t="s">
        <v>82</v>
      </c>
    </row>
    <row r="228" spans="1:65" s="2" customFormat="1" ht="33" customHeight="1">
      <c r="A228" s="29"/>
      <c r="B228" s="141"/>
      <c r="C228" s="162" t="s">
        <v>950</v>
      </c>
      <c r="D228" s="162" t="s">
        <v>220</v>
      </c>
      <c r="E228" s="163" t="s">
        <v>1209</v>
      </c>
      <c r="F228" s="164" t="s">
        <v>1210</v>
      </c>
      <c r="G228" s="165" t="s">
        <v>434</v>
      </c>
      <c r="H228" s="166">
        <v>12.853</v>
      </c>
      <c r="I228" s="167"/>
      <c r="J228" s="168">
        <f>ROUND(I228*H228,2)</f>
        <v>0</v>
      </c>
      <c r="K228" s="169"/>
      <c r="L228" s="30"/>
      <c r="M228" s="170" t="s">
        <v>1</v>
      </c>
      <c r="N228" s="171" t="s">
        <v>37</v>
      </c>
      <c r="O228" s="55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5" t="s">
        <v>188</v>
      </c>
      <c r="AT228" s="155" t="s">
        <v>220</v>
      </c>
      <c r="AU228" s="155" t="s">
        <v>82</v>
      </c>
      <c r="AY228" s="14" t="s">
        <v>181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4" t="s">
        <v>80</v>
      </c>
      <c r="BK228" s="156">
        <f>ROUND(I228*H228,2)</f>
        <v>0</v>
      </c>
      <c r="BL228" s="14" t="s">
        <v>188</v>
      </c>
      <c r="BM228" s="155" t="s">
        <v>1211</v>
      </c>
    </row>
    <row r="229" spans="1:65" s="2" customFormat="1" ht="19.5">
      <c r="A229" s="29"/>
      <c r="B229" s="30"/>
      <c r="C229" s="29"/>
      <c r="D229" s="157" t="s">
        <v>190</v>
      </c>
      <c r="E229" s="29"/>
      <c r="F229" s="158" t="s">
        <v>1210</v>
      </c>
      <c r="G229" s="29"/>
      <c r="H229" s="29"/>
      <c r="I229" s="159"/>
      <c r="J229" s="29"/>
      <c r="K229" s="29"/>
      <c r="L229" s="30"/>
      <c r="M229" s="160"/>
      <c r="N229" s="161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190</v>
      </c>
      <c r="AU229" s="14" t="s">
        <v>82</v>
      </c>
    </row>
    <row r="230" spans="1:65" s="2" customFormat="1" ht="44.25" customHeight="1">
      <c r="A230" s="29"/>
      <c r="B230" s="141"/>
      <c r="C230" s="162" t="s">
        <v>952</v>
      </c>
      <c r="D230" s="162" t="s">
        <v>220</v>
      </c>
      <c r="E230" s="163" t="s">
        <v>1212</v>
      </c>
      <c r="F230" s="164" t="s">
        <v>1213</v>
      </c>
      <c r="G230" s="165" t="s">
        <v>434</v>
      </c>
      <c r="H230" s="166">
        <v>189.03100000000001</v>
      </c>
      <c r="I230" s="167"/>
      <c r="J230" s="168">
        <f>ROUND(I230*H230,2)</f>
        <v>0</v>
      </c>
      <c r="K230" s="169"/>
      <c r="L230" s="30"/>
      <c r="M230" s="170" t="s">
        <v>1</v>
      </c>
      <c r="N230" s="171" t="s">
        <v>37</v>
      </c>
      <c r="O230" s="55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5" t="s">
        <v>188</v>
      </c>
      <c r="AT230" s="155" t="s">
        <v>220</v>
      </c>
      <c r="AU230" s="155" t="s">
        <v>82</v>
      </c>
      <c r="AY230" s="14" t="s">
        <v>181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4" t="s">
        <v>80</v>
      </c>
      <c r="BK230" s="156">
        <f>ROUND(I230*H230,2)</f>
        <v>0</v>
      </c>
      <c r="BL230" s="14" t="s">
        <v>188</v>
      </c>
      <c r="BM230" s="155" t="s">
        <v>1214</v>
      </c>
    </row>
    <row r="231" spans="1:65" s="2" customFormat="1" ht="29.25">
      <c r="A231" s="29"/>
      <c r="B231" s="30"/>
      <c r="C231" s="29"/>
      <c r="D231" s="157" t="s">
        <v>190</v>
      </c>
      <c r="E231" s="29"/>
      <c r="F231" s="158" t="s">
        <v>1213</v>
      </c>
      <c r="G231" s="29"/>
      <c r="H231" s="29"/>
      <c r="I231" s="159"/>
      <c r="J231" s="29"/>
      <c r="K231" s="29"/>
      <c r="L231" s="30"/>
      <c r="M231" s="160"/>
      <c r="N231" s="161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190</v>
      </c>
      <c r="AU231" s="14" t="s">
        <v>82</v>
      </c>
    </row>
    <row r="232" spans="1:65" s="12" customFormat="1" ht="22.9" customHeight="1">
      <c r="B232" s="128"/>
      <c r="D232" s="129" t="s">
        <v>71</v>
      </c>
      <c r="E232" s="139" t="s">
        <v>1215</v>
      </c>
      <c r="F232" s="139" t="s">
        <v>1216</v>
      </c>
      <c r="I232" s="131"/>
      <c r="J232" s="140">
        <f>BK232</f>
        <v>0</v>
      </c>
      <c r="L232" s="128"/>
      <c r="M232" s="133"/>
      <c r="N232" s="134"/>
      <c r="O232" s="134"/>
      <c r="P232" s="135">
        <f>SUM(P233:P234)</f>
        <v>0</v>
      </c>
      <c r="Q232" s="134"/>
      <c r="R232" s="135">
        <f>SUM(R233:R234)</f>
        <v>0</v>
      </c>
      <c r="S232" s="134"/>
      <c r="T232" s="136">
        <f>SUM(T233:T234)</f>
        <v>0</v>
      </c>
      <c r="AR232" s="129" t="s">
        <v>80</v>
      </c>
      <c r="AT232" s="137" t="s">
        <v>71</v>
      </c>
      <c r="AU232" s="137" t="s">
        <v>80</v>
      </c>
      <c r="AY232" s="129" t="s">
        <v>181</v>
      </c>
      <c r="BK232" s="138">
        <f>SUM(BK233:BK234)</f>
        <v>0</v>
      </c>
    </row>
    <row r="233" spans="1:65" s="2" customFormat="1" ht="44.25" customHeight="1">
      <c r="A233" s="29"/>
      <c r="B233" s="141"/>
      <c r="C233" s="162" t="s">
        <v>954</v>
      </c>
      <c r="D233" s="162" t="s">
        <v>220</v>
      </c>
      <c r="E233" s="163" t="s">
        <v>1217</v>
      </c>
      <c r="F233" s="164" t="s">
        <v>1218</v>
      </c>
      <c r="G233" s="165" t="s">
        <v>434</v>
      </c>
      <c r="H233" s="166">
        <v>392.62400000000002</v>
      </c>
      <c r="I233" s="167"/>
      <c r="J233" s="168">
        <f>ROUND(I233*H233,2)</f>
        <v>0</v>
      </c>
      <c r="K233" s="169"/>
      <c r="L233" s="30"/>
      <c r="M233" s="170" t="s">
        <v>1</v>
      </c>
      <c r="N233" s="171" t="s">
        <v>37</v>
      </c>
      <c r="O233" s="55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5" t="s">
        <v>188</v>
      </c>
      <c r="AT233" s="155" t="s">
        <v>220</v>
      </c>
      <c r="AU233" s="155" t="s">
        <v>82</v>
      </c>
      <c r="AY233" s="14" t="s">
        <v>181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4" t="s">
        <v>80</v>
      </c>
      <c r="BK233" s="156">
        <f>ROUND(I233*H233,2)</f>
        <v>0</v>
      </c>
      <c r="BL233" s="14" t="s">
        <v>188</v>
      </c>
      <c r="BM233" s="155" t="s">
        <v>1219</v>
      </c>
    </row>
    <row r="234" spans="1:65" s="2" customFormat="1" ht="29.25">
      <c r="A234" s="29"/>
      <c r="B234" s="30"/>
      <c r="C234" s="29"/>
      <c r="D234" s="157" t="s">
        <v>190</v>
      </c>
      <c r="E234" s="29"/>
      <c r="F234" s="158" t="s">
        <v>1218</v>
      </c>
      <c r="G234" s="29"/>
      <c r="H234" s="29"/>
      <c r="I234" s="159"/>
      <c r="J234" s="29"/>
      <c r="K234" s="29"/>
      <c r="L234" s="30"/>
      <c r="M234" s="160"/>
      <c r="N234" s="161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190</v>
      </c>
      <c r="AU234" s="14" t="s">
        <v>82</v>
      </c>
    </row>
    <row r="235" spans="1:65" s="12" customFormat="1" ht="25.9" customHeight="1">
      <c r="B235" s="128"/>
      <c r="D235" s="129" t="s">
        <v>71</v>
      </c>
      <c r="E235" s="130" t="s">
        <v>1220</v>
      </c>
      <c r="F235" s="130" t="s">
        <v>1221</v>
      </c>
      <c r="I235" s="131"/>
      <c r="J235" s="132">
        <f>BK235</f>
        <v>0</v>
      </c>
      <c r="L235" s="128"/>
      <c r="M235" s="133"/>
      <c r="N235" s="134"/>
      <c r="O235" s="134"/>
      <c r="P235" s="135">
        <f>P236</f>
        <v>0</v>
      </c>
      <c r="Q235" s="134"/>
      <c r="R235" s="135">
        <f>R236</f>
        <v>1.0946534499999998</v>
      </c>
      <c r="S235" s="134"/>
      <c r="T235" s="136">
        <f>T236</f>
        <v>0</v>
      </c>
      <c r="AR235" s="129" t="s">
        <v>82</v>
      </c>
      <c r="AT235" s="137" t="s">
        <v>71</v>
      </c>
      <c r="AU235" s="137" t="s">
        <v>72</v>
      </c>
      <c r="AY235" s="129" t="s">
        <v>181</v>
      </c>
      <c r="BK235" s="138">
        <f>BK236</f>
        <v>0</v>
      </c>
    </row>
    <row r="236" spans="1:65" s="12" customFormat="1" ht="22.9" customHeight="1">
      <c r="B236" s="128"/>
      <c r="D236" s="129" t="s">
        <v>71</v>
      </c>
      <c r="E236" s="139" t="s">
        <v>1222</v>
      </c>
      <c r="F236" s="139" t="s">
        <v>1223</v>
      </c>
      <c r="I236" s="131"/>
      <c r="J236" s="140">
        <f>BK236</f>
        <v>0</v>
      </c>
      <c r="L236" s="128"/>
      <c r="M236" s="133"/>
      <c r="N236" s="134"/>
      <c r="O236" s="134"/>
      <c r="P236" s="135">
        <f>SUM(P237:P256)</f>
        <v>0</v>
      </c>
      <c r="Q236" s="134"/>
      <c r="R236" s="135">
        <f>SUM(R237:R256)</f>
        <v>1.0946534499999998</v>
      </c>
      <c r="S236" s="134"/>
      <c r="T236" s="136">
        <f>SUM(T237:T256)</f>
        <v>0</v>
      </c>
      <c r="AR236" s="129" t="s">
        <v>82</v>
      </c>
      <c r="AT236" s="137" t="s">
        <v>71</v>
      </c>
      <c r="AU236" s="137" t="s">
        <v>80</v>
      </c>
      <c r="AY236" s="129" t="s">
        <v>181</v>
      </c>
      <c r="BK236" s="138">
        <f>SUM(BK237:BK256)</f>
        <v>0</v>
      </c>
    </row>
    <row r="237" spans="1:65" s="2" customFormat="1" ht="33" customHeight="1">
      <c r="A237" s="29"/>
      <c r="B237" s="141"/>
      <c r="C237" s="162" t="s">
        <v>956</v>
      </c>
      <c r="D237" s="162" t="s">
        <v>220</v>
      </c>
      <c r="E237" s="163" t="s">
        <v>1224</v>
      </c>
      <c r="F237" s="164" t="s">
        <v>1225</v>
      </c>
      <c r="G237" s="165" t="s">
        <v>633</v>
      </c>
      <c r="H237" s="166">
        <v>32.799999999999997</v>
      </c>
      <c r="I237" s="167"/>
      <c r="J237" s="168">
        <f>ROUND(I237*H237,2)</f>
        <v>0</v>
      </c>
      <c r="K237" s="169"/>
      <c r="L237" s="30"/>
      <c r="M237" s="170" t="s">
        <v>1</v>
      </c>
      <c r="N237" s="171" t="s">
        <v>37</v>
      </c>
      <c r="O237" s="55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5" t="s">
        <v>249</v>
      </c>
      <c r="AT237" s="155" t="s">
        <v>220</v>
      </c>
      <c r="AU237" s="155" t="s">
        <v>82</v>
      </c>
      <c r="AY237" s="14" t="s">
        <v>181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4" t="s">
        <v>80</v>
      </c>
      <c r="BK237" s="156">
        <f>ROUND(I237*H237,2)</f>
        <v>0</v>
      </c>
      <c r="BL237" s="14" t="s">
        <v>249</v>
      </c>
      <c r="BM237" s="155" t="s">
        <v>1226</v>
      </c>
    </row>
    <row r="238" spans="1:65" s="2" customFormat="1" ht="19.5">
      <c r="A238" s="29"/>
      <c r="B238" s="30"/>
      <c r="C238" s="29"/>
      <c r="D238" s="157" t="s">
        <v>190</v>
      </c>
      <c r="E238" s="29"/>
      <c r="F238" s="158" t="s">
        <v>1225</v>
      </c>
      <c r="G238" s="29"/>
      <c r="H238" s="29"/>
      <c r="I238" s="159"/>
      <c r="J238" s="29"/>
      <c r="K238" s="29"/>
      <c r="L238" s="30"/>
      <c r="M238" s="160"/>
      <c r="N238" s="161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190</v>
      </c>
      <c r="AU238" s="14" t="s">
        <v>82</v>
      </c>
    </row>
    <row r="239" spans="1:65" s="2" customFormat="1" ht="24.2" customHeight="1">
      <c r="A239" s="29"/>
      <c r="B239" s="141"/>
      <c r="C239" s="162" t="s">
        <v>958</v>
      </c>
      <c r="D239" s="162" t="s">
        <v>220</v>
      </c>
      <c r="E239" s="163" t="s">
        <v>1227</v>
      </c>
      <c r="F239" s="164" t="s">
        <v>1228</v>
      </c>
      <c r="G239" s="165" t="s">
        <v>633</v>
      </c>
      <c r="H239" s="166">
        <v>129</v>
      </c>
      <c r="I239" s="167"/>
      <c r="J239" s="168">
        <f>ROUND(I239*H239,2)</f>
        <v>0</v>
      </c>
      <c r="K239" s="169"/>
      <c r="L239" s="30"/>
      <c r="M239" s="170" t="s">
        <v>1</v>
      </c>
      <c r="N239" s="171" t="s">
        <v>37</v>
      </c>
      <c r="O239" s="55"/>
      <c r="P239" s="153">
        <f>O239*H239</f>
        <v>0</v>
      </c>
      <c r="Q239" s="153">
        <v>3.9825E-4</v>
      </c>
      <c r="R239" s="153">
        <f>Q239*H239</f>
        <v>5.1374250000000003E-2</v>
      </c>
      <c r="S239" s="153">
        <v>0</v>
      </c>
      <c r="T239" s="15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5" t="s">
        <v>249</v>
      </c>
      <c r="AT239" s="155" t="s">
        <v>220</v>
      </c>
      <c r="AU239" s="155" t="s">
        <v>82</v>
      </c>
      <c r="AY239" s="14" t="s">
        <v>181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4" t="s">
        <v>80</v>
      </c>
      <c r="BK239" s="156">
        <f>ROUND(I239*H239,2)</f>
        <v>0</v>
      </c>
      <c r="BL239" s="14" t="s">
        <v>249</v>
      </c>
      <c r="BM239" s="155" t="s">
        <v>1229</v>
      </c>
    </row>
    <row r="240" spans="1:65" s="2" customFormat="1" ht="19.5">
      <c r="A240" s="29"/>
      <c r="B240" s="30"/>
      <c r="C240" s="29"/>
      <c r="D240" s="157" t="s">
        <v>190</v>
      </c>
      <c r="E240" s="29"/>
      <c r="F240" s="158" t="s">
        <v>1228</v>
      </c>
      <c r="G240" s="29"/>
      <c r="H240" s="29"/>
      <c r="I240" s="159"/>
      <c r="J240" s="29"/>
      <c r="K240" s="29"/>
      <c r="L240" s="30"/>
      <c r="M240" s="160"/>
      <c r="N240" s="161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190</v>
      </c>
      <c r="AU240" s="14" t="s">
        <v>82</v>
      </c>
    </row>
    <row r="241" spans="1:65" s="2" customFormat="1" ht="49.15" customHeight="1">
      <c r="A241" s="29"/>
      <c r="B241" s="141"/>
      <c r="C241" s="142" t="s">
        <v>960</v>
      </c>
      <c r="D241" s="142" t="s">
        <v>183</v>
      </c>
      <c r="E241" s="143" t="s">
        <v>1230</v>
      </c>
      <c r="F241" s="144" t="s">
        <v>1231</v>
      </c>
      <c r="G241" s="145" t="s">
        <v>633</v>
      </c>
      <c r="H241" s="146">
        <v>188.578</v>
      </c>
      <c r="I241" s="147"/>
      <c r="J241" s="148">
        <f>ROUND(I241*H241,2)</f>
        <v>0</v>
      </c>
      <c r="K241" s="149"/>
      <c r="L241" s="150"/>
      <c r="M241" s="151" t="s">
        <v>1</v>
      </c>
      <c r="N241" s="152" t="s">
        <v>37</v>
      </c>
      <c r="O241" s="55"/>
      <c r="P241" s="153">
        <f>O241*H241</f>
        <v>0</v>
      </c>
      <c r="Q241" s="153">
        <v>5.4000000000000003E-3</v>
      </c>
      <c r="R241" s="153">
        <f>Q241*H241</f>
        <v>1.0183212000000001</v>
      </c>
      <c r="S241" s="153">
        <v>0</v>
      </c>
      <c r="T241" s="15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5" t="s">
        <v>562</v>
      </c>
      <c r="AT241" s="155" t="s">
        <v>183</v>
      </c>
      <c r="AU241" s="155" t="s">
        <v>82</v>
      </c>
      <c r="AY241" s="14" t="s">
        <v>181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4" t="s">
        <v>80</v>
      </c>
      <c r="BK241" s="156">
        <f>ROUND(I241*H241,2)</f>
        <v>0</v>
      </c>
      <c r="BL241" s="14" t="s">
        <v>249</v>
      </c>
      <c r="BM241" s="155" t="s">
        <v>1232</v>
      </c>
    </row>
    <row r="242" spans="1:65" s="2" customFormat="1" ht="29.25">
      <c r="A242" s="29"/>
      <c r="B242" s="30"/>
      <c r="C242" s="29"/>
      <c r="D242" s="157" t="s">
        <v>190</v>
      </c>
      <c r="E242" s="29"/>
      <c r="F242" s="158" t="s">
        <v>1231</v>
      </c>
      <c r="G242" s="29"/>
      <c r="H242" s="29"/>
      <c r="I242" s="159"/>
      <c r="J242" s="29"/>
      <c r="K242" s="29"/>
      <c r="L242" s="30"/>
      <c r="M242" s="160"/>
      <c r="N242" s="161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190</v>
      </c>
      <c r="AU242" s="14" t="s">
        <v>82</v>
      </c>
    </row>
    <row r="243" spans="1:65" s="2" customFormat="1" ht="24.2" customHeight="1">
      <c r="A243" s="29"/>
      <c r="B243" s="141"/>
      <c r="C243" s="162" t="s">
        <v>962</v>
      </c>
      <c r="D243" s="162" t="s">
        <v>220</v>
      </c>
      <c r="E243" s="163" t="s">
        <v>1233</v>
      </c>
      <c r="F243" s="164" t="s">
        <v>1234</v>
      </c>
      <c r="G243" s="165" t="s">
        <v>413</v>
      </c>
      <c r="H243" s="166">
        <v>45.8</v>
      </c>
      <c r="I243" s="167"/>
      <c r="J243" s="168">
        <f>ROUND(I243*H243,2)</f>
        <v>0</v>
      </c>
      <c r="K243" s="169"/>
      <c r="L243" s="30"/>
      <c r="M243" s="170" t="s">
        <v>1</v>
      </c>
      <c r="N243" s="171" t="s">
        <v>37</v>
      </c>
      <c r="O243" s="55"/>
      <c r="P243" s="153">
        <f>O243*H243</f>
        <v>0</v>
      </c>
      <c r="Q243" s="153">
        <v>3.1E-4</v>
      </c>
      <c r="R243" s="153">
        <f>Q243*H243</f>
        <v>1.4197999999999999E-2</v>
      </c>
      <c r="S243" s="153">
        <v>0</v>
      </c>
      <c r="T243" s="15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5" t="s">
        <v>249</v>
      </c>
      <c r="AT243" s="155" t="s">
        <v>220</v>
      </c>
      <c r="AU243" s="155" t="s">
        <v>82</v>
      </c>
      <c r="AY243" s="14" t="s">
        <v>181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4" t="s">
        <v>80</v>
      </c>
      <c r="BK243" s="156">
        <f>ROUND(I243*H243,2)</f>
        <v>0</v>
      </c>
      <c r="BL243" s="14" t="s">
        <v>249</v>
      </c>
      <c r="BM243" s="155" t="s">
        <v>1235</v>
      </c>
    </row>
    <row r="244" spans="1:65" s="2" customFormat="1" ht="19.5">
      <c r="A244" s="29"/>
      <c r="B244" s="30"/>
      <c r="C244" s="29"/>
      <c r="D244" s="157" t="s">
        <v>190</v>
      </c>
      <c r="E244" s="29"/>
      <c r="F244" s="158" t="s">
        <v>1234</v>
      </c>
      <c r="G244" s="29"/>
      <c r="H244" s="29"/>
      <c r="I244" s="159"/>
      <c r="J244" s="29"/>
      <c r="K244" s="29"/>
      <c r="L244" s="30"/>
      <c r="M244" s="160"/>
      <c r="N244" s="161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190</v>
      </c>
      <c r="AU244" s="14" t="s">
        <v>82</v>
      </c>
    </row>
    <row r="245" spans="1:65" s="2" customFormat="1" ht="21.75" customHeight="1">
      <c r="A245" s="29"/>
      <c r="B245" s="141"/>
      <c r="C245" s="142" t="s">
        <v>964</v>
      </c>
      <c r="D245" s="142" t="s">
        <v>183</v>
      </c>
      <c r="E245" s="143" t="s">
        <v>1236</v>
      </c>
      <c r="F245" s="144" t="s">
        <v>1237</v>
      </c>
      <c r="G245" s="145" t="s">
        <v>413</v>
      </c>
      <c r="H245" s="146">
        <v>45.8</v>
      </c>
      <c r="I245" s="147"/>
      <c r="J245" s="148">
        <f>ROUND(I245*H245,2)</f>
        <v>0</v>
      </c>
      <c r="K245" s="149"/>
      <c r="L245" s="150"/>
      <c r="M245" s="151" t="s">
        <v>1</v>
      </c>
      <c r="N245" s="152" t="s">
        <v>37</v>
      </c>
      <c r="O245" s="55"/>
      <c r="P245" s="153">
        <f>O245*H245</f>
        <v>0</v>
      </c>
      <c r="Q245" s="153">
        <v>1.8000000000000001E-4</v>
      </c>
      <c r="R245" s="153">
        <f>Q245*H245</f>
        <v>8.2439999999999996E-3</v>
      </c>
      <c r="S245" s="153">
        <v>0</v>
      </c>
      <c r="T245" s="15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5" t="s">
        <v>562</v>
      </c>
      <c r="AT245" s="155" t="s">
        <v>183</v>
      </c>
      <c r="AU245" s="155" t="s">
        <v>82</v>
      </c>
      <c r="AY245" s="14" t="s">
        <v>181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4" t="s">
        <v>80</v>
      </c>
      <c r="BK245" s="156">
        <f>ROUND(I245*H245,2)</f>
        <v>0</v>
      </c>
      <c r="BL245" s="14" t="s">
        <v>249</v>
      </c>
      <c r="BM245" s="155" t="s">
        <v>1238</v>
      </c>
    </row>
    <row r="246" spans="1:65" s="2" customFormat="1" ht="11.25">
      <c r="A246" s="29"/>
      <c r="B246" s="30"/>
      <c r="C246" s="29"/>
      <c r="D246" s="157" t="s">
        <v>190</v>
      </c>
      <c r="E246" s="29"/>
      <c r="F246" s="158" t="s">
        <v>1237</v>
      </c>
      <c r="G246" s="29"/>
      <c r="H246" s="29"/>
      <c r="I246" s="159"/>
      <c r="J246" s="29"/>
      <c r="K246" s="29"/>
      <c r="L246" s="30"/>
      <c r="M246" s="160"/>
      <c r="N246" s="161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190</v>
      </c>
      <c r="AU246" s="14" t="s">
        <v>82</v>
      </c>
    </row>
    <row r="247" spans="1:65" s="2" customFormat="1" ht="24.2" customHeight="1">
      <c r="A247" s="29"/>
      <c r="B247" s="141"/>
      <c r="C247" s="142" t="s">
        <v>966</v>
      </c>
      <c r="D247" s="142" t="s">
        <v>183</v>
      </c>
      <c r="E247" s="143" t="s">
        <v>1239</v>
      </c>
      <c r="F247" s="144" t="s">
        <v>1240</v>
      </c>
      <c r="G247" s="145" t="s">
        <v>368</v>
      </c>
      <c r="H247" s="146">
        <v>80</v>
      </c>
      <c r="I247" s="147"/>
      <c r="J247" s="148">
        <f>ROUND(I247*H247,2)</f>
        <v>0</v>
      </c>
      <c r="K247" s="149"/>
      <c r="L247" s="150"/>
      <c r="M247" s="151" t="s">
        <v>1</v>
      </c>
      <c r="N247" s="152" t="s">
        <v>37</v>
      </c>
      <c r="O247" s="55"/>
      <c r="P247" s="153">
        <f>O247*H247</f>
        <v>0</v>
      </c>
      <c r="Q247" s="153">
        <v>1.0000000000000001E-5</v>
      </c>
      <c r="R247" s="153">
        <f>Q247*H247</f>
        <v>8.0000000000000004E-4</v>
      </c>
      <c r="S247" s="153">
        <v>0</v>
      </c>
      <c r="T247" s="15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5" t="s">
        <v>562</v>
      </c>
      <c r="AT247" s="155" t="s">
        <v>183</v>
      </c>
      <c r="AU247" s="155" t="s">
        <v>82</v>
      </c>
      <c r="AY247" s="14" t="s">
        <v>181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4" t="s">
        <v>80</v>
      </c>
      <c r="BK247" s="156">
        <f>ROUND(I247*H247,2)</f>
        <v>0</v>
      </c>
      <c r="BL247" s="14" t="s">
        <v>249</v>
      </c>
      <c r="BM247" s="155" t="s">
        <v>1241</v>
      </c>
    </row>
    <row r="248" spans="1:65" s="2" customFormat="1" ht="19.5">
      <c r="A248" s="29"/>
      <c r="B248" s="30"/>
      <c r="C248" s="29"/>
      <c r="D248" s="157" t="s">
        <v>190</v>
      </c>
      <c r="E248" s="29"/>
      <c r="F248" s="158" t="s">
        <v>1240</v>
      </c>
      <c r="G248" s="29"/>
      <c r="H248" s="29"/>
      <c r="I248" s="159"/>
      <c r="J248" s="29"/>
      <c r="K248" s="29"/>
      <c r="L248" s="30"/>
      <c r="M248" s="160"/>
      <c r="N248" s="161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190</v>
      </c>
      <c r="AU248" s="14" t="s">
        <v>82</v>
      </c>
    </row>
    <row r="249" spans="1:65" s="2" customFormat="1" ht="16.5" customHeight="1">
      <c r="A249" s="29"/>
      <c r="B249" s="141"/>
      <c r="C249" s="142" t="s">
        <v>971</v>
      </c>
      <c r="D249" s="142" t="s">
        <v>183</v>
      </c>
      <c r="E249" s="143" t="s">
        <v>1242</v>
      </c>
      <c r="F249" s="144" t="s">
        <v>1243</v>
      </c>
      <c r="G249" s="145" t="s">
        <v>368</v>
      </c>
      <c r="H249" s="146">
        <v>80</v>
      </c>
      <c r="I249" s="147"/>
      <c r="J249" s="148">
        <f>ROUND(I249*H249,2)</f>
        <v>0</v>
      </c>
      <c r="K249" s="149"/>
      <c r="L249" s="150"/>
      <c r="M249" s="151" t="s">
        <v>1</v>
      </c>
      <c r="N249" s="152" t="s">
        <v>37</v>
      </c>
      <c r="O249" s="55"/>
      <c r="P249" s="153">
        <f>O249*H249</f>
        <v>0</v>
      </c>
      <c r="Q249" s="153">
        <v>1.0000000000000001E-5</v>
      </c>
      <c r="R249" s="153">
        <f>Q249*H249</f>
        <v>8.0000000000000004E-4</v>
      </c>
      <c r="S249" s="153">
        <v>0</v>
      </c>
      <c r="T249" s="15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5" t="s">
        <v>562</v>
      </c>
      <c r="AT249" s="155" t="s">
        <v>183</v>
      </c>
      <c r="AU249" s="155" t="s">
        <v>82</v>
      </c>
      <c r="AY249" s="14" t="s">
        <v>181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4" t="s">
        <v>80</v>
      </c>
      <c r="BK249" s="156">
        <f>ROUND(I249*H249,2)</f>
        <v>0</v>
      </c>
      <c r="BL249" s="14" t="s">
        <v>249</v>
      </c>
      <c r="BM249" s="155" t="s">
        <v>1244</v>
      </c>
    </row>
    <row r="250" spans="1:65" s="2" customFormat="1" ht="11.25">
      <c r="A250" s="29"/>
      <c r="B250" s="30"/>
      <c r="C250" s="29"/>
      <c r="D250" s="157" t="s">
        <v>190</v>
      </c>
      <c r="E250" s="29"/>
      <c r="F250" s="158" t="s">
        <v>1243</v>
      </c>
      <c r="G250" s="29"/>
      <c r="H250" s="29"/>
      <c r="I250" s="159"/>
      <c r="J250" s="29"/>
      <c r="K250" s="29"/>
      <c r="L250" s="30"/>
      <c r="M250" s="160"/>
      <c r="N250" s="161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190</v>
      </c>
      <c r="AU250" s="14" t="s">
        <v>82</v>
      </c>
    </row>
    <row r="251" spans="1:65" s="2" customFormat="1" ht="16.5" customHeight="1">
      <c r="A251" s="29"/>
      <c r="B251" s="141"/>
      <c r="C251" s="142" t="s">
        <v>973</v>
      </c>
      <c r="D251" s="142" t="s">
        <v>183</v>
      </c>
      <c r="E251" s="143" t="s">
        <v>1245</v>
      </c>
      <c r="F251" s="144" t="s">
        <v>1246</v>
      </c>
      <c r="G251" s="145" t="s">
        <v>413</v>
      </c>
      <c r="H251" s="146">
        <v>45.8</v>
      </c>
      <c r="I251" s="147"/>
      <c r="J251" s="148">
        <f>ROUND(I251*H251,2)</f>
        <v>0</v>
      </c>
      <c r="K251" s="149"/>
      <c r="L251" s="150"/>
      <c r="M251" s="151" t="s">
        <v>1</v>
      </c>
      <c r="N251" s="152" t="s">
        <v>37</v>
      </c>
      <c r="O251" s="55"/>
      <c r="P251" s="153">
        <f>O251*H251</f>
        <v>0</v>
      </c>
      <c r="Q251" s="153">
        <v>2.0000000000000002E-5</v>
      </c>
      <c r="R251" s="153">
        <f>Q251*H251</f>
        <v>9.1600000000000004E-4</v>
      </c>
      <c r="S251" s="153">
        <v>0</v>
      </c>
      <c r="T251" s="154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5" t="s">
        <v>562</v>
      </c>
      <c r="AT251" s="155" t="s">
        <v>183</v>
      </c>
      <c r="AU251" s="155" t="s">
        <v>82</v>
      </c>
      <c r="AY251" s="14" t="s">
        <v>181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4" t="s">
        <v>80</v>
      </c>
      <c r="BK251" s="156">
        <f>ROUND(I251*H251,2)</f>
        <v>0</v>
      </c>
      <c r="BL251" s="14" t="s">
        <v>249</v>
      </c>
      <c r="BM251" s="155" t="s">
        <v>1247</v>
      </c>
    </row>
    <row r="252" spans="1:65" s="2" customFormat="1" ht="11.25">
      <c r="A252" s="29"/>
      <c r="B252" s="30"/>
      <c r="C252" s="29"/>
      <c r="D252" s="157" t="s">
        <v>190</v>
      </c>
      <c r="E252" s="29"/>
      <c r="F252" s="158" t="s">
        <v>1246</v>
      </c>
      <c r="G252" s="29"/>
      <c r="H252" s="29"/>
      <c r="I252" s="159"/>
      <c r="J252" s="29"/>
      <c r="K252" s="29"/>
      <c r="L252" s="30"/>
      <c r="M252" s="160"/>
      <c r="N252" s="161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190</v>
      </c>
      <c r="AU252" s="14" t="s">
        <v>82</v>
      </c>
    </row>
    <row r="253" spans="1:65" s="2" customFormat="1" ht="49.15" customHeight="1">
      <c r="A253" s="29"/>
      <c r="B253" s="141"/>
      <c r="C253" s="162" t="s">
        <v>1248</v>
      </c>
      <c r="D253" s="162" t="s">
        <v>220</v>
      </c>
      <c r="E253" s="163" t="s">
        <v>1249</v>
      </c>
      <c r="F253" s="164" t="s">
        <v>1250</v>
      </c>
      <c r="G253" s="165" t="s">
        <v>434</v>
      </c>
      <c r="H253" s="166">
        <v>1.085</v>
      </c>
      <c r="I253" s="167"/>
      <c r="J253" s="168">
        <f>ROUND(I253*H253,2)</f>
        <v>0</v>
      </c>
      <c r="K253" s="169"/>
      <c r="L253" s="30"/>
      <c r="M253" s="170" t="s">
        <v>1</v>
      </c>
      <c r="N253" s="171" t="s">
        <v>37</v>
      </c>
      <c r="O253" s="55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5" t="s">
        <v>249</v>
      </c>
      <c r="AT253" s="155" t="s">
        <v>220</v>
      </c>
      <c r="AU253" s="155" t="s">
        <v>82</v>
      </c>
      <c r="AY253" s="14" t="s">
        <v>181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4" t="s">
        <v>80</v>
      </c>
      <c r="BK253" s="156">
        <f>ROUND(I253*H253,2)</f>
        <v>0</v>
      </c>
      <c r="BL253" s="14" t="s">
        <v>249</v>
      </c>
      <c r="BM253" s="155" t="s">
        <v>1251</v>
      </c>
    </row>
    <row r="254" spans="1:65" s="2" customFormat="1" ht="29.25">
      <c r="A254" s="29"/>
      <c r="B254" s="30"/>
      <c r="C254" s="29"/>
      <c r="D254" s="157" t="s">
        <v>190</v>
      </c>
      <c r="E254" s="29"/>
      <c r="F254" s="158" t="s">
        <v>1250</v>
      </c>
      <c r="G254" s="29"/>
      <c r="H254" s="29"/>
      <c r="I254" s="159"/>
      <c r="J254" s="29"/>
      <c r="K254" s="29"/>
      <c r="L254" s="30"/>
      <c r="M254" s="160"/>
      <c r="N254" s="161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190</v>
      </c>
      <c r="AU254" s="14" t="s">
        <v>82</v>
      </c>
    </row>
    <row r="255" spans="1:65" s="2" customFormat="1" ht="76.349999999999994" customHeight="1">
      <c r="A255" s="29"/>
      <c r="B255" s="141"/>
      <c r="C255" s="162" t="s">
        <v>1252</v>
      </c>
      <c r="D255" s="162" t="s">
        <v>220</v>
      </c>
      <c r="E255" s="163" t="s">
        <v>1253</v>
      </c>
      <c r="F255" s="164" t="s">
        <v>1254</v>
      </c>
      <c r="G255" s="165" t="s">
        <v>434</v>
      </c>
      <c r="H255" s="166">
        <v>20.614999999999998</v>
      </c>
      <c r="I255" s="167"/>
      <c r="J255" s="168">
        <f>ROUND(I255*H255,2)</f>
        <v>0</v>
      </c>
      <c r="K255" s="169"/>
      <c r="L255" s="30"/>
      <c r="M255" s="170" t="s">
        <v>1</v>
      </c>
      <c r="N255" s="171" t="s">
        <v>37</v>
      </c>
      <c r="O255" s="55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5" t="s">
        <v>249</v>
      </c>
      <c r="AT255" s="155" t="s">
        <v>220</v>
      </c>
      <c r="AU255" s="155" t="s">
        <v>82</v>
      </c>
      <c r="AY255" s="14" t="s">
        <v>181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4" t="s">
        <v>80</v>
      </c>
      <c r="BK255" s="156">
        <f>ROUND(I255*H255,2)</f>
        <v>0</v>
      </c>
      <c r="BL255" s="14" t="s">
        <v>249</v>
      </c>
      <c r="BM255" s="155" t="s">
        <v>1255</v>
      </c>
    </row>
    <row r="256" spans="1:65" s="2" customFormat="1" ht="48.75">
      <c r="A256" s="29"/>
      <c r="B256" s="30"/>
      <c r="C256" s="29"/>
      <c r="D256" s="157" t="s">
        <v>190</v>
      </c>
      <c r="E256" s="29"/>
      <c r="F256" s="158" t="s">
        <v>1256</v>
      </c>
      <c r="G256" s="29"/>
      <c r="H256" s="29"/>
      <c r="I256" s="159"/>
      <c r="J256" s="29"/>
      <c r="K256" s="29"/>
      <c r="L256" s="30"/>
      <c r="M256" s="172"/>
      <c r="N256" s="173"/>
      <c r="O256" s="174"/>
      <c r="P256" s="174"/>
      <c r="Q256" s="174"/>
      <c r="R256" s="174"/>
      <c r="S256" s="174"/>
      <c r="T256" s="175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190</v>
      </c>
      <c r="AU256" s="14" t="s">
        <v>82</v>
      </c>
    </row>
    <row r="257" spans="1:31" s="2" customFormat="1" ht="6.95" customHeight="1">
      <c r="A257" s="29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30"/>
      <c r="M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</row>
  </sheetData>
  <autoFilter ref="C126:K256" xr:uid="{00000000-0009-0000-0000-00000C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118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1257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ROUND((SUM(BE119:BE162)),  2)</f>
        <v>0</v>
      </c>
      <c r="G33" s="29"/>
      <c r="H33" s="29"/>
      <c r="I33" s="97">
        <v>0.21</v>
      </c>
      <c r="J33" s="96">
        <f>ROUND(((SUM(BE119:BE162))*I33),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ROUND((SUM(BF119:BF162)),  2)</f>
        <v>0</v>
      </c>
      <c r="G34" s="29"/>
      <c r="H34" s="29"/>
      <c r="I34" s="97">
        <v>0.12</v>
      </c>
      <c r="J34" s="96">
        <f>ROUND(((SUM(BF119:BF162))*I34),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ROUND((SUM(BH119:BH162)),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customHeight="1">
      <c r="A87" s="29"/>
      <c r="B87" s="30"/>
      <c r="C87" s="29"/>
      <c r="D87" s="29"/>
      <c r="E87" s="213" t="str">
        <f>E9</f>
        <v>SO 01-20-03.1 - Železniční most v km 196,614 - Železniční svršek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362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9" customFormat="1" ht="24.95" customHeight="1">
      <c r="B99" s="109"/>
      <c r="D99" s="110" t="s">
        <v>363</v>
      </c>
      <c r="E99" s="111"/>
      <c r="F99" s="111"/>
      <c r="G99" s="111"/>
      <c r="H99" s="111"/>
      <c r="I99" s="111"/>
      <c r="J99" s="112">
        <f>J154</f>
        <v>0</v>
      </c>
      <c r="L99" s="109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30" customHeight="1">
      <c r="A111" s="29"/>
      <c r="B111" s="30"/>
      <c r="C111" s="29"/>
      <c r="D111" s="29"/>
      <c r="E111" s="213" t="str">
        <f>E9</f>
        <v>SO 01-20-03.1 - Železniční most v km 196,614 - Železniční svršek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P120+P154</f>
        <v>0</v>
      </c>
      <c r="Q119" s="63"/>
      <c r="R119" s="125">
        <f>R120+R154</f>
        <v>0</v>
      </c>
      <c r="S119" s="63"/>
      <c r="T119" s="126">
        <f>T120+T154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BK120+BK154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</f>
        <v>0</v>
      </c>
      <c r="Q120" s="134"/>
      <c r="R120" s="135">
        <f>R121</f>
        <v>0</v>
      </c>
      <c r="S120" s="134"/>
      <c r="T120" s="136">
        <f>T121</f>
        <v>0</v>
      </c>
      <c r="AR120" s="129" t="s">
        <v>80</v>
      </c>
      <c r="AT120" s="137" t="s">
        <v>71</v>
      </c>
      <c r="AU120" s="137" t="s">
        <v>72</v>
      </c>
      <c r="AY120" s="129" t="s">
        <v>181</v>
      </c>
      <c r="BK120" s="138">
        <f>BK121</f>
        <v>0</v>
      </c>
    </row>
    <row r="121" spans="1:65" s="12" customFormat="1" ht="22.9" customHeight="1">
      <c r="B121" s="128"/>
      <c r="D121" s="129" t="s">
        <v>71</v>
      </c>
      <c r="E121" s="139" t="s">
        <v>203</v>
      </c>
      <c r="F121" s="139" t="s">
        <v>365</v>
      </c>
      <c r="I121" s="131"/>
      <c r="J121" s="140">
        <f>BK121</f>
        <v>0</v>
      </c>
      <c r="L121" s="128"/>
      <c r="M121" s="133"/>
      <c r="N121" s="134"/>
      <c r="O121" s="134"/>
      <c r="P121" s="135">
        <f>SUM(P122:P153)</f>
        <v>0</v>
      </c>
      <c r="Q121" s="134"/>
      <c r="R121" s="135">
        <f>SUM(R122:R153)</f>
        <v>0</v>
      </c>
      <c r="S121" s="134"/>
      <c r="T121" s="136">
        <f>SUM(T122:T153)</f>
        <v>0</v>
      </c>
      <c r="AR121" s="129" t="s">
        <v>80</v>
      </c>
      <c r="AT121" s="137" t="s">
        <v>71</v>
      </c>
      <c r="AU121" s="137" t="s">
        <v>80</v>
      </c>
      <c r="AY121" s="129" t="s">
        <v>181</v>
      </c>
      <c r="BK121" s="138">
        <f>SUM(BK122:BK153)</f>
        <v>0</v>
      </c>
    </row>
    <row r="122" spans="1:65" s="2" customFormat="1" ht="55.5" customHeight="1">
      <c r="A122" s="29"/>
      <c r="B122" s="141"/>
      <c r="C122" s="162" t="s">
        <v>80</v>
      </c>
      <c r="D122" s="162" t="s">
        <v>220</v>
      </c>
      <c r="E122" s="163" t="s">
        <v>1258</v>
      </c>
      <c r="F122" s="164" t="s">
        <v>1259</v>
      </c>
      <c r="G122" s="165" t="s">
        <v>467</v>
      </c>
      <c r="H122" s="166">
        <v>0.3</v>
      </c>
      <c r="I122" s="167"/>
      <c r="J122" s="168">
        <f>ROUND(I122*H122,2)</f>
        <v>0</v>
      </c>
      <c r="K122" s="169"/>
      <c r="L122" s="30"/>
      <c r="M122" s="170" t="s">
        <v>1</v>
      </c>
      <c r="N122" s="171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188</v>
      </c>
      <c r="AT122" s="155" t="s">
        <v>220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1260</v>
      </c>
    </row>
    <row r="123" spans="1:65" s="2" customFormat="1" ht="39">
      <c r="A123" s="29"/>
      <c r="B123" s="30"/>
      <c r="C123" s="29"/>
      <c r="D123" s="157" t="s">
        <v>190</v>
      </c>
      <c r="E123" s="29"/>
      <c r="F123" s="158" t="s">
        <v>1259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66.75" customHeight="1">
      <c r="A124" s="29"/>
      <c r="B124" s="141"/>
      <c r="C124" s="162" t="s">
        <v>82</v>
      </c>
      <c r="D124" s="162" t="s">
        <v>220</v>
      </c>
      <c r="E124" s="163" t="s">
        <v>1261</v>
      </c>
      <c r="F124" s="164" t="s">
        <v>1262</v>
      </c>
      <c r="G124" s="165" t="s">
        <v>633</v>
      </c>
      <c r="H124" s="166">
        <v>28.8</v>
      </c>
      <c r="I124" s="167"/>
      <c r="J124" s="168">
        <f>ROUND(I124*H124,2)</f>
        <v>0</v>
      </c>
      <c r="K124" s="169"/>
      <c r="L124" s="30"/>
      <c r="M124" s="170" t="s">
        <v>1</v>
      </c>
      <c r="N124" s="171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188</v>
      </c>
      <c r="AT124" s="155" t="s">
        <v>220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1263</v>
      </c>
    </row>
    <row r="125" spans="1:65" s="2" customFormat="1" ht="48.75">
      <c r="A125" s="29"/>
      <c r="B125" s="30"/>
      <c r="C125" s="29"/>
      <c r="D125" s="157" t="s">
        <v>190</v>
      </c>
      <c r="E125" s="29"/>
      <c r="F125" s="158" t="s">
        <v>1264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16.5" customHeight="1">
      <c r="A126" s="29"/>
      <c r="B126" s="141"/>
      <c r="C126" s="142" t="s">
        <v>195</v>
      </c>
      <c r="D126" s="142" t="s">
        <v>183</v>
      </c>
      <c r="E126" s="143" t="s">
        <v>1265</v>
      </c>
      <c r="F126" s="144" t="s">
        <v>1266</v>
      </c>
      <c r="G126" s="145" t="s">
        <v>434</v>
      </c>
      <c r="H126" s="146">
        <v>4.6079999999999997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1267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1266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66.75" customHeight="1">
      <c r="A128" s="29"/>
      <c r="B128" s="141"/>
      <c r="C128" s="162" t="s">
        <v>188</v>
      </c>
      <c r="D128" s="162" t="s">
        <v>220</v>
      </c>
      <c r="E128" s="163" t="s">
        <v>1268</v>
      </c>
      <c r="F128" s="164" t="s">
        <v>1269</v>
      </c>
      <c r="G128" s="165" t="s">
        <v>476</v>
      </c>
      <c r="H128" s="166">
        <v>68.400000000000006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1270</v>
      </c>
    </row>
    <row r="129" spans="1:65" s="2" customFormat="1" ht="48.75">
      <c r="A129" s="29"/>
      <c r="B129" s="30"/>
      <c r="C129" s="29"/>
      <c r="D129" s="157" t="s">
        <v>190</v>
      </c>
      <c r="E129" s="29"/>
      <c r="F129" s="158" t="s">
        <v>1271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66.75" customHeight="1">
      <c r="A130" s="29"/>
      <c r="B130" s="141"/>
      <c r="C130" s="162" t="s">
        <v>203</v>
      </c>
      <c r="D130" s="162" t="s">
        <v>220</v>
      </c>
      <c r="E130" s="163" t="s">
        <v>1272</v>
      </c>
      <c r="F130" s="164" t="s">
        <v>1273</v>
      </c>
      <c r="G130" s="165" t="s">
        <v>476</v>
      </c>
      <c r="H130" s="166">
        <v>68.400000000000006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1274</v>
      </c>
    </row>
    <row r="131" spans="1:65" s="2" customFormat="1" ht="58.5">
      <c r="A131" s="29"/>
      <c r="B131" s="30"/>
      <c r="C131" s="29"/>
      <c r="D131" s="157" t="s">
        <v>190</v>
      </c>
      <c r="E131" s="29"/>
      <c r="F131" s="158" t="s">
        <v>1275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21.75" customHeight="1">
      <c r="A132" s="29"/>
      <c r="B132" s="141"/>
      <c r="C132" s="142" t="s">
        <v>207</v>
      </c>
      <c r="D132" s="142" t="s">
        <v>183</v>
      </c>
      <c r="E132" s="143" t="s">
        <v>462</v>
      </c>
      <c r="F132" s="144" t="s">
        <v>463</v>
      </c>
      <c r="G132" s="145" t="s">
        <v>434</v>
      </c>
      <c r="H132" s="146">
        <v>123.12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1276</v>
      </c>
    </row>
    <row r="133" spans="1:65" s="2" customFormat="1" ht="11.25">
      <c r="A133" s="29"/>
      <c r="B133" s="30"/>
      <c r="C133" s="29"/>
      <c r="D133" s="157" t="s">
        <v>190</v>
      </c>
      <c r="E133" s="29"/>
      <c r="F133" s="158" t="s">
        <v>463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6.75" customHeight="1">
      <c r="A134" s="29"/>
      <c r="B134" s="141"/>
      <c r="C134" s="162" t="s">
        <v>211</v>
      </c>
      <c r="D134" s="162" t="s">
        <v>220</v>
      </c>
      <c r="E134" s="163" t="s">
        <v>483</v>
      </c>
      <c r="F134" s="164" t="s">
        <v>1277</v>
      </c>
      <c r="G134" s="165" t="s">
        <v>467</v>
      </c>
      <c r="H134" s="166">
        <v>3.5999999999999997E-2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1278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486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4.2" customHeight="1">
      <c r="A136" s="29"/>
      <c r="B136" s="141"/>
      <c r="C136" s="142" t="s">
        <v>187</v>
      </c>
      <c r="D136" s="142" t="s">
        <v>183</v>
      </c>
      <c r="E136" s="143" t="s">
        <v>1279</v>
      </c>
      <c r="F136" s="144" t="s">
        <v>1280</v>
      </c>
      <c r="G136" s="145" t="s">
        <v>368</v>
      </c>
      <c r="H136" s="146">
        <v>240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1281</v>
      </c>
    </row>
    <row r="137" spans="1:65" s="2" customFormat="1" ht="19.5">
      <c r="A137" s="29"/>
      <c r="B137" s="30"/>
      <c r="C137" s="29"/>
      <c r="D137" s="157" t="s">
        <v>190</v>
      </c>
      <c r="E137" s="29"/>
      <c r="F137" s="158" t="s">
        <v>1280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21.75" customHeight="1">
      <c r="A138" s="29"/>
      <c r="B138" s="141"/>
      <c r="C138" s="142" t="s">
        <v>219</v>
      </c>
      <c r="D138" s="142" t="s">
        <v>183</v>
      </c>
      <c r="E138" s="143" t="s">
        <v>1282</v>
      </c>
      <c r="F138" s="144" t="s">
        <v>1283</v>
      </c>
      <c r="G138" s="145" t="s">
        <v>368</v>
      </c>
      <c r="H138" s="146">
        <v>120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187</v>
      </c>
      <c r="AT138" s="155" t="s">
        <v>183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1284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1283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66.75" customHeight="1">
      <c r="A140" s="29"/>
      <c r="B140" s="141"/>
      <c r="C140" s="162" t="s">
        <v>225</v>
      </c>
      <c r="D140" s="162" t="s">
        <v>220</v>
      </c>
      <c r="E140" s="163" t="s">
        <v>1285</v>
      </c>
      <c r="F140" s="164" t="s">
        <v>1286</v>
      </c>
      <c r="G140" s="165" t="s">
        <v>467</v>
      </c>
      <c r="H140" s="166">
        <v>3.5999999999999997E-2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1287</v>
      </c>
    </row>
    <row r="141" spans="1:65" s="2" customFormat="1" ht="58.5">
      <c r="A141" s="29"/>
      <c r="B141" s="30"/>
      <c r="C141" s="29"/>
      <c r="D141" s="157" t="s">
        <v>190</v>
      </c>
      <c r="E141" s="29"/>
      <c r="F141" s="158" t="s">
        <v>1288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49.15" customHeight="1">
      <c r="A142" s="29"/>
      <c r="B142" s="141"/>
      <c r="C142" s="162" t="s">
        <v>229</v>
      </c>
      <c r="D142" s="162" t="s">
        <v>220</v>
      </c>
      <c r="E142" s="163" t="s">
        <v>491</v>
      </c>
      <c r="F142" s="164" t="s">
        <v>494</v>
      </c>
      <c r="G142" s="165" t="s">
        <v>368</v>
      </c>
      <c r="H142" s="166">
        <v>8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1289</v>
      </c>
    </row>
    <row r="143" spans="1:65" s="2" customFormat="1" ht="29.25">
      <c r="A143" s="29"/>
      <c r="B143" s="30"/>
      <c r="C143" s="29"/>
      <c r="D143" s="157" t="s">
        <v>190</v>
      </c>
      <c r="E143" s="29"/>
      <c r="F143" s="158" t="s">
        <v>494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76.349999999999994" customHeight="1">
      <c r="A144" s="29"/>
      <c r="B144" s="141"/>
      <c r="C144" s="162" t="s">
        <v>8</v>
      </c>
      <c r="D144" s="162" t="s">
        <v>220</v>
      </c>
      <c r="E144" s="163" t="s">
        <v>1290</v>
      </c>
      <c r="F144" s="164" t="s">
        <v>1291</v>
      </c>
      <c r="G144" s="165" t="s">
        <v>1292</v>
      </c>
      <c r="H144" s="166">
        <v>120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1293</v>
      </c>
    </row>
    <row r="145" spans="1:65" s="2" customFormat="1" ht="48.75">
      <c r="A145" s="29"/>
      <c r="B145" s="30"/>
      <c r="C145" s="29"/>
      <c r="D145" s="157" t="s">
        <v>190</v>
      </c>
      <c r="E145" s="29"/>
      <c r="F145" s="158" t="s">
        <v>1294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76.349999999999994" customHeight="1">
      <c r="A146" s="29"/>
      <c r="B146" s="141"/>
      <c r="C146" s="162" t="s">
        <v>236</v>
      </c>
      <c r="D146" s="162" t="s">
        <v>220</v>
      </c>
      <c r="E146" s="163" t="s">
        <v>1295</v>
      </c>
      <c r="F146" s="164" t="s">
        <v>1296</v>
      </c>
      <c r="G146" s="165" t="s">
        <v>467</v>
      </c>
      <c r="H146" s="166">
        <v>0.3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1297</v>
      </c>
    </row>
    <row r="147" spans="1:65" s="2" customFormat="1" ht="107.25">
      <c r="A147" s="29"/>
      <c r="B147" s="30"/>
      <c r="C147" s="29"/>
      <c r="D147" s="157" t="s">
        <v>190</v>
      </c>
      <c r="E147" s="29"/>
      <c r="F147" s="158" t="s">
        <v>1298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66.75" customHeight="1">
      <c r="A148" s="29"/>
      <c r="B148" s="141"/>
      <c r="C148" s="162" t="s">
        <v>241</v>
      </c>
      <c r="D148" s="162" t="s">
        <v>220</v>
      </c>
      <c r="E148" s="163" t="s">
        <v>1299</v>
      </c>
      <c r="F148" s="164" t="s">
        <v>1300</v>
      </c>
      <c r="G148" s="165" t="s">
        <v>505</v>
      </c>
      <c r="H148" s="166">
        <v>8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1301</v>
      </c>
    </row>
    <row r="149" spans="1:65" s="2" customFormat="1" ht="68.25">
      <c r="A149" s="29"/>
      <c r="B149" s="30"/>
      <c r="C149" s="29"/>
      <c r="D149" s="157" t="s">
        <v>190</v>
      </c>
      <c r="E149" s="29"/>
      <c r="F149" s="158" t="s">
        <v>1302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76.349999999999994" customHeight="1">
      <c r="A150" s="29"/>
      <c r="B150" s="141"/>
      <c r="C150" s="162" t="s">
        <v>245</v>
      </c>
      <c r="D150" s="162" t="s">
        <v>220</v>
      </c>
      <c r="E150" s="163" t="s">
        <v>1303</v>
      </c>
      <c r="F150" s="164" t="s">
        <v>1304</v>
      </c>
      <c r="G150" s="165" t="s">
        <v>413</v>
      </c>
      <c r="H150" s="166">
        <v>150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1305</v>
      </c>
    </row>
    <row r="151" spans="1:65" s="2" customFormat="1" ht="48.75">
      <c r="A151" s="29"/>
      <c r="B151" s="30"/>
      <c r="C151" s="29"/>
      <c r="D151" s="157" t="s">
        <v>190</v>
      </c>
      <c r="E151" s="29"/>
      <c r="F151" s="158" t="s">
        <v>1306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76.349999999999994" customHeight="1">
      <c r="A152" s="29"/>
      <c r="B152" s="141"/>
      <c r="C152" s="162" t="s">
        <v>249</v>
      </c>
      <c r="D152" s="162" t="s">
        <v>220</v>
      </c>
      <c r="E152" s="163" t="s">
        <v>1307</v>
      </c>
      <c r="F152" s="164" t="s">
        <v>1308</v>
      </c>
      <c r="G152" s="165" t="s">
        <v>413</v>
      </c>
      <c r="H152" s="166">
        <v>150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1309</v>
      </c>
    </row>
    <row r="153" spans="1:65" s="2" customFormat="1" ht="58.5">
      <c r="A153" s="29"/>
      <c r="B153" s="30"/>
      <c r="C153" s="29"/>
      <c r="D153" s="157" t="s">
        <v>190</v>
      </c>
      <c r="E153" s="29"/>
      <c r="F153" s="158" t="s">
        <v>1310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12" customFormat="1" ht="25.9" customHeight="1">
      <c r="B154" s="128"/>
      <c r="D154" s="129" t="s">
        <v>71</v>
      </c>
      <c r="E154" s="130" t="s">
        <v>430</v>
      </c>
      <c r="F154" s="130" t="s">
        <v>431</v>
      </c>
      <c r="I154" s="131"/>
      <c r="J154" s="132">
        <f>BK154</f>
        <v>0</v>
      </c>
      <c r="L154" s="128"/>
      <c r="M154" s="133"/>
      <c r="N154" s="134"/>
      <c r="O154" s="134"/>
      <c r="P154" s="135">
        <f>SUM(P155:P162)</f>
        <v>0</v>
      </c>
      <c r="Q154" s="134"/>
      <c r="R154" s="135">
        <f>SUM(R155:R162)</f>
        <v>0</v>
      </c>
      <c r="S154" s="134"/>
      <c r="T154" s="136">
        <f>SUM(T155:T162)</f>
        <v>0</v>
      </c>
      <c r="AR154" s="129" t="s">
        <v>188</v>
      </c>
      <c r="AT154" s="137" t="s">
        <v>71</v>
      </c>
      <c r="AU154" s="137" t="s">
        <v>72</v>
      </c>
      <c r="AY154" s="129" t="s">
        <v>181</v>
      </c>
      <c r="BK154" s="138">
        <f>SUM(BK155:BK162)</f>
        <v>0</v>
      </c>
    </row>
    <row r="155" spans="1:65" s="2" customFormat="1" ht="76.349999999999994" customHeight="1">
      <c r="A155" s="29"/>
      <c r="B155" s="141"/>
      <c r="C155" s="162" t="s">
        <v>253</v>
      </c>
      <c r="D155" s="162" t="s">
        <v>220</v>
      </c>
      <c r="E155" s="163" t="s">
        <v>1311</v>
      </c>
      <c r="F155" s="164" t="s">
        <v>1312</v>
      </c>
      <c r="G155" s="165" t="s">
        <v>434</v>
      </c>
      <c r="H155" s="166">
        <v>246.24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1313</v>
      </c>
      <c r="AT155" s="155" t="s">
        <v>220</v>
      </c>
      <c r="AU155" s="155" t="s">
        <v>80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1313</v>
      </c>
      <c r="BM155" s="155" t="s">
        <v>1314</v>
      </c>
    </row>
    <row r="156" spans="1:65" s="2" customFormat="1" ht="136.5">
      <c r="A156" s="29"/>
      <c r="B156" s="30"/>
      <c r="C156" s="29"/>
      <c r="D156" s="157" t="s">
        <v>190</v>
      </c>
      <c r="E156" s="29"/>
      <c r="F156" s="158" t="s">
        <v>1315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80</v>
      </c>
    </row>
    <row r="157" spans="1:65" s="2" customFormat="1" ht="66.75" customHeight="1">
      <c r="A157" s="29"/>
      <c r="B157" s="141"/>
      <c r="C157" s="162" t="s">
        <v>257</v>
      </c>
      <c r="D157" s="162" t="s">
        <v>220</v>
      </c>
      <c r="E157" s="163" t="s">
        <v>1316</v>
      </c>
      <c r="F157" s="164" t="s">
        <v>1317</v>
      </c>
      <c r="G157" s="165" t="s">
        <v>368</v>
      </c>
      <c r="H157" s="166">
        <v>1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1313</v>
      </c>
      <c r="AT157" s="155" t="s">
        <v>220</v>
      </c>
      <c r="AU157" s="155" t="s">
        <v>80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1313</v>
      </c>
      <c r="BM157" s="155" t="s">
        <v>1318</v>
      </c>
    </row>
    <row r="158" spans="1:65" s="2" customFormat="1" ht="58.5">
      <c r="A158" s="29"/>
      <c r="B158" s="30"/>
      <c r="C158" s="29"/>
      <c r="D158" s="157" t="s">
        <v>190</v>
      </c>
      <c r="E158" s="29"/>
      <c r="F158" s="158" t="s">
        <v>1319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80</v>
      </c>
    </row>
    <row r="159" spans="1:65" s="2" customFormat="1" ht="76.349999999999994" customHeight="1">
      <c r="A159" s="29"/>
      <c r="B159" s="141"/>
      <c r="C159" s="162" t="s">
        <v>262</v>
      </c>
      <c r="D159" s="162" t="s">
        <v>220</v>
      </c>
      <c r="E159" s="163" t="s">
        <v>1320</v>
      </c>
      <c r="F159" s="164" t="s">
        <v>1321</v>
      </c>
      <c r="G159" s="165" t="s">
        <v>368</v>
      </c>
      <c r="H159" s="166">
        <v>1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1313</v>
      </c>
      <c r="AT159" s="155" t="s">
        <v>220</v>
      </c>
      <c r="AU159" s="155" t="s">
        <v>80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1313</v>
      </c>
      <c r="BM159" s="155" t="s">
        <v>1322</v>
      </c>
    </row>
    <row r="160" spans="1:65" s="2" customFormat="1" ht="48.75">
      <c r="A160" s="29"/>
      <c r="B160" s="30"/>
      <c r="C160" s="29"/>
      <c r="D160" s="157" t="s">
        <v>190</v>
      </c>
      <c r="E160" s="29"/>
      <c r="F160" s="158" t="s">
        <v>1323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80</v>
      </c>
    </row>
    <row r="161" spans="1:65" s="2" customFormat="1" ht="66.75" customHeight="1">
      <c r="A161" s="29"/>
      <c r="B161" s="141"/>
      <c r="C161" s="162" t="s">
        <v>267</v>
      </c>
      <c r="D161" s="162" t="s">
        <v>220</v>
      </c>
      <c r="E161" s="163" t="s">
        <v>733</v>
      </c>
      <c r="F161" s="164" t="s">
        <v>1324</v>
      </c>
      <c r="G161" s="165" t="s">
        <v>434</v>
      </c>
      <c r="H161" s="166">
        <v>123.12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1313</v>
      </c>
      <c r="AT161" s="155" t="s">
        <v>220</v>
      </c>
      <c r="AU161" s="155" t="s">
        <v>80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1313</v>
      </c>
      <c r="BM161" s="155" t="s">
        <v>1325</v>
      </c>
    </row>
    <row r="162" spans="1:65" s="2" customFormat="1" ht="58.5">
      <c r="A162" s="29"/>
      <c r="B162" s="30"/>
      <c r="C162" s="29"/>
      <c r="D162" s="157" t="s">
        <v>190</v>
      </c>
      <c r="E162" s="29"/>
      <c r="F162" s="158" t="s">
        <v>736</v>
      </c>
      <c r="G162" s="29"/>
      <c r="H162" s="29"/>
      <c r="I162" s="159"/>
      <c r="J162" s="29"/>
      <c r="K162" s="29"/>
      <c r="L162" s="30"/>
      <c r="M162" s="172"/>
      <c r="N162" s="173"/>
      <c r="O162" s="174"/>
      <c r="P162" s="174"/>
      <c r="Q162" s="174"/>
      <c r="R162" s="174"/>
      <c r="S162" s="174"/>
      <c r="T162" s="175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80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18:K162" xr:uid="{00000000-0009-0000-0000-00000D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2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1326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ROUND((SUM(BE129:BE262)),  2)</f>
        <v>0</v>
      </c>
      <c r="G33" s="29"/>
      <c r="H33" s="29"/>
      <c r="I33" s="97">
        <v>0.21</v>
      </c>
      <c r="J33" s="96">
        <f>ROUND(((SUM(BE129:BE262))*I33),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ROUND((SUM(BF129:BF262)),  2)</f>
        <v>0</v>
      </c>
      <c r="G34" s="29"/>
      <c r="H34" s="29"/>
      <c r="I34" s="97">
        <v>0.12</v>
      </c>
      <c r="J34" s="96">
        <f>ROUND(((SUM(BF129:BF262))*I34),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ROUND((SUM(BG129:BG262)),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ROUND((SUM(BH129:BH262)),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ROUND((SUM(BI129:BI262)),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01-20-03.2 - Železniční most v km 196,614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J158</f>
        <v>0</v>
      </c>
      <c r="L99" s="113"/>
    </row>
    <row r="100" spans="1:31" s="10" customFormat="1" ht="19.899999999999999" customHeight="1">
      <c r="B100" s="113"/>
      <c r="D100" s="114" t="s">
        <v>1053</v>
      </c>
      <c r="E100" s="115"/>
      <c r="F100" s="115"/>
      <c r="G100" s="115"/>
      <c r="H100" s="115"/>
      <c r="I100" s="115"/>
      <c r="J100" s="116">
        <f>J167</f>
        <v>0</v>
      </c>
      <c r="L100" s="113"/>
    </row>
    <row r="101" spans="1:31" s="10" customFormat="1" ht="19.899999999999999" customHeight="1">
      <c r="B101" s="113"/>
      <c r="D101" s="114" t="s">
        <v>1054</v>
      </c>
      <c r="E101" s="115"/>
      <c r="F101" s="115"/>
      <c r="G101" s="115"/>
      <c r="H101" s="115"/>
      <c r="I101" s="115"/>
      <c r="J101" s="116">
        <f>J182</f>
        <v>0</v>
      </c>
      <c r="L101" s="113"/>
    </row>
    <row r="102" spans="1:31" s="10" customFormat="1" ht="19.899999999999999" customHeight="1">
      <c r="B102" s="113"/>
      <c r="D102" s="114" t="s">
        <v>1055</v>
      </c>
      <c r="E102" s="115"/>
      <c r="F102" s="115"/>
      <c r="G102" s="115"/>
      <c r="H102" s="115"/>
      <c r="I102" s="115"/>
      <c r="J102" s="116">
        <f>J197</f>
        <v>0</v>
      </c>
      <c r="L102" s="113"/>
    </row>
    <row r="103" spans="1:31" s="10" customFormat="1" ht="19.899999999999999" customHeight="1">
      <c r="B103" s="113"/>
      <c r="D103" s="114" t="s">
        <v>1056</v>
      </c>
      <c r="E103" s="115"/>
      <c r="F103" s="115"/>
      <c r="G103" s="115"/>
      <c r="H103" s="115"/>
      <c r="I103" s="115"/>
      <c r="J103" s="116">
        <f>J202</f>
        <v>0</v>
      </c>
      <c r="L103" s="113"/>
    </row>
    <row r="104" spans="1:31" s="10" customFormat="1" ht="19.899999999999999" customHeight="1">
      <c r="B104" s="113"/>
      <c r="D104" s="114" t="s">
        <v>1327</v>
      </c>
      <c r="E104" s="115"/>
      <c r="F104" s="115"/>
      <c r="G104" s="115"/>
      <c r="H104" s="115"/>
      <c r="I104" s="115"/>
      <c r="J104" s="116">
        <f>J227</f>
        <v>0</v>
      </c>
      <c r="L104" s="113"/>
    </row>
    <row r="105" spans="1:31" s="10" customFormat="1" ht="19.899999999999999" customHeight="1">
      <c r="B105" s="113"/>
      <c r="D105" s="114" t="s">
        <v>1058</v>
      </c>
      <c r="E105" s="115"/>
      <c r="F105" s="115"/>
      <c r="G105" s="115"/>
      <c r="H105" s="115"/>
      <c r="I105" s="115"/>
      <c r="J105" s="116">
        <f>J234</f>
        <v>0</v>
      </c>
      <c r="L105" s="113"/>
    </row>
    <row r="106" spans="1:31" s="9" customFormat="1" ht="24.95" customHeight="1">
      <c r="B106" s="109"/>
      <c r="D106" s="110" t="s">
        <v>1059</v>
      </c>
      <c r="E106" s="111"/>
      <c r="F106" s="111"/>
      <c r="G106" s="111"/>
      <c r="H106" s="111"/>
      <c r="I106" s="111"/>
      <c r="J106" s="112">
        <f>J237</f>
        <v>0</v>
      </c>
      <c r="L106" s="109"/>
    </row>
    <row r="107" spans="1:31" s="10" customFormat="1" ht="19.899999999999999" customHeight="1">
      <c r="B107" s="113"/>
      <c r="D107" s="114" t="s">
        <v>1060</v>
      </c>
      <c r="E107" s="115"/>
      <c r="F107" s="115"/>
      <c r="G107" s="115"/>
      <c r="H107" s="115"/>
      <c r="I107" s="115"/>
      <c r="J107" s="116">
        <f>J238</f>
        <v>0</v>
      </c>
      <c r="L107" s="113"/>
    </row>
    <row r="108" spans="1:31" s="9" customFormat="1" ht="24.95" customHeight="1">
      <c r="B108" s="109"/>
      <c r="D108" s="110" t="s">
        <v>363</v>
      </c>
      <c r="E108" s="111"/>
      <c r="F108" s="111"/>
      <c r="G108" s="111"/>
      <c r="H108" s="111"/>
      <c r="I108" s="111"/>
      <c r="J108" s="112">
        <f>J259</f>
        <v>0</v>
      </c>
      <c r="L108" s="109"/>
    </row>
    <row r="109" spans="1:31" s="10" customFormat="1" ht="19.899999999999999" customHeight="1">
      <c r="B109" s="113"/>
      <c r="D109" s="114" t="s">
        <v>1328</v>
      </c>
      <c r="E109" s="115"/>
      <c r="F109" s="115"/>
      <c r="G109" s="115"/>
      <c r="H109" s="115"/>
      <c r="I109" s="115"/>
      <c r="J109" s="116">
        <f>J260</f>
        <v>0</v>
      </c>
      <c r="L109" s="113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166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16" t="str">
        <f>E7</f>
        <v>Oprava trati v úseku Luka nad Jihlavou-Jihlava-III. a IV. etapa BM</v>
      </c>
      <c r="F119" s="217"/>
      <c r="G119" s="217"/>
      <c r="H119" s="217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156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13" t="str">
        <f>E9</f>
        <v>SO 01-20-03.2 - Železniční most v km 196,614</v>
      </c>
      <c r="F121" s="218"/>
      <c r="G121" s="218"/>
      <c r="H121" s="218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 xml:space="preserve"> </v>
      </c>
      <c r="G123" s="29"/>
      <c r="H123" s="29"/>
      <c r="I123" s="24" t="s">
        <v>22</v>
      </c>
      <c r="J123" s="52" t="str">
        <f>IF(J12="","",J12)</f>
        <v>Vyplň údaj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 xml:space="preserve"> </v>
      </c>
      <c r="G125" s="29"/>
      <c r="H125" s="29"/>
      <c r="I125" s="24" t="s">
        <v>28</v>
      </c>
      <c r="J125" s="27" t="str">
        <f>E21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30</v>
      </c>
      <c r="J126" s="27" t="str">
        <f>E24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18"/>
      <c r="C128" s="119" t="s">
        <v>167</v>
      </c>
      <c r="D128" s="120" t="s">
        <v>57</v>
      </c>
      <c r="E128" s="120" t="s">
        <v>53</v>
      </c>
      <c r="F128" s="120" t="s">
        <v>54</v>
      </c>
      <c r="G128" s="120" t="s">
        <v>168</v>
      </c>
      <c r="H128" s="120" t="s">
        <v>169</v>
      </c>
      <c r="I128" s="120" t="s">
        <v>170</v>
      </c>
      <c r="J128" s="121" t="s">
        <v>160</v>
      </c>
      <c r="K128" s="122" t="s">
        <v>171</v>
      </c>
      <c r="L128" s="123"/>
      <c r="M128" s="59" t="s">
        <v>1</v>
      </c>
      <c r="N128" s="60" t="s">
        <v>36</v>
      </c>
      <c r="O128" s="60" t="s">
        <v>172</v>
      </c>
      <c r="P128" s="60" t="s">
        <v>173</v>
      </c>
      <c r="Q128" s="60" t="s">
        <v>174</v>
      </c>
      <c r="R128" s="60" t="s">
        <v>175</v>
      </c>
      <c r="S128" s="60" t="s">
        <v>176</v>
      </c>
      <c r="T128" s="61" t="s">
        <v>177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30"/>
      <c r="C129" s="66" t="s">
        <v>178</v>
      </c>
      <c r="D129" s="29"/>
      <c r="E129" s="29"/>
      <c r="F129" s="29"/>
      <c r="G129" s="29"/>
      <c r="H129" s="29"/>
      <c r="I129" s="29"/>
      <c r="J129" s="124">
        <f>BK129</f>
        <v>0</v>
      </c>
      <c r="K129" s="29"/>
      <c r="L129" s="30"/>
      <c r="M129" s="62"/>
      <c r="N129" s="53"/>
      <c r="O129" s="63"/>
      <c r="P129" s="125">
        <f>P130+P237+P259</f>
        <v>0</v>
      </c>
      <c r="Q129" s="63"/>
      <c r="R129" s="125">
        <f>R130+R237+R259</f>
        <v>0</v>
      </c>
      <c r="S129" s="63"/>
      <c r="T129" s="126">
        <f>T130+T237+T259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71</v>
      </c>
      <c r="AU129" s="14" t="s">
        <v>162</v>
      </c>
      <c r="BK129" s="127">
        <f>BK130+BK237+BK259</f>
        <v>0</v>
      </c>
    </row>
    <row r="130" spans="1:65" s="12" customFormat="1" ht="25.9" customHeight="1">
      <c r="B130" s="128"/>
      <c r="D130" s="129" t="s">
        <v>71</v>
      </c>
      <c r="E130" s="130" t="s">
        <v>179</v>
      </c>
      <c r="F130" s="130" t="s">
        <v>180</v>
      </c>
      <c r="I130" s="131"/>
      <c r="J130" s="132">
        <f>BK130</f>
        <v>0</v>
      </c>
      <c r="L130" s="128"/>
      <c r="M130" s="133"/>
      <c r="N130" s="134"/>
      <c r="O130" s="134"/>
      <c r="P130" s="135">
        <f>P131+P158+P167+P182+P197+P202+P227+P234</f>
        <v>0</v>
      </c>
      <c r="Q130" s="134"/>
      <c r="R130" s="135">
        <f>R131+R158+R167+R182+R197+R202+R227+R234</f>
        <v>0</v>
      </c>
      <c r="S130" s="134"/>
      <c r="T130" s="136">
        <f>T131+T158+T167+T182+T197+T202+T227+T234</f>
        <v>0</v>
      </c>
      <c r="AR130" s="129" t="s">
        <v>80</v>
      </c>
      <c r="AT130" s="137" t="s">
        <v>71</v>
      </c>
      <c r="AU130" s="137" t="s">
        <v>72</v>
      </c>
      <c r="AY130" s="129" t="s">
        <v>181</v>
      </c>
      <c r="BK130" s="138">
        <f>BK131+BK158+BK167+BK182+BK197+BK202+BK227+BK234</f>
        <v>0</v>
      </c>
    </row>
    <row r="131" spans="1:65" s="12" customFormat="1" ht="22.9" customHeight="1">
      <c r="B131" s="128"/>
      <c r="D131" s="129" t="s">
        <v>71</v>
      </c>
      <c r="E131" s="139" t="s">
        <v>80</v>
      </c>
      <c r="F131" s="139" t="s">
        <v>1061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SUM(P132:P157)</f>
        <v>0</v>
      </c>
      <c r="Q131" s="134"/>
      <c r="R131" s="135">
        <f>SUM(R132:R157)</f>
        <v>0</v>
      </c>
      <c r="S131" s="134"/>
      <c r="T131" s="136">
        <f>SUM(T132:T157)</f>
        <v>0</v>
      </c>
      <c r="AR131" s="129" t="s">
        <v>80</v>
      </c>
      <c r="AT131" s="137" t="s">
        <v>71</v>
      </c>
      <c r="AU131" s="137" t="s">
        <v>80</v>
      </c>
      <c r="AY131" s="129" t="s">
        <v>181</v>
      </c>
      <c r="BK131" s="138">
        <f>SUM(BK132:BK157)</f>
        <v>0</v>
      </c>
    </row>
    <row r="132" spans="1:65" s="2" customFormat="1" ht="37.9" customHeight="1">
      <c r="A132" s="29"/>
      <c r="B132" s="141"/>
      <c r="C132" s="162" t="s">
        <v>80</v>
      </c>
      <c r="D132" s="162" t="s">
        <v>220</v>
      </c>
      <c r="E132" s="163" t="s">
        <v>1062</v>
      </c>
      <c r="F132" s="164" t="s">
        <v>1063</v>
      </c>
      <c r="G132" s="165" t="s">
        <v>476</v>
      </c>
      <c r="H132" s="166">
        <v>470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1329</v>
      </c>
    </row>
    <row r="133" spans="1:65" s="2" customFormat="1" ht="29.25">
      <c r="A133" s="29"/>
      <c r="B133" s="30"/>
      <c r="C133" s="29"/>
      <c r="D133" s="157" t="s">
        <v>190</v>
      </c>
      <c r="E133" s="29"/>
      <c r="F133" s="158" t="s">
        <v>1063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49.15" customHeight="1">
      <c r="A134" s="29"/>
      <c r="B134" s="141"/>
      <c r="C134" s="162" t="s">
        <v>82</v>
      </c>
      <c r="D134" s="162" t="s">
        <v>220</v>
      </c>
      <c r="E134" s="163" t="s">
        <v>1065</v>
      </c>
      <c r="F134" s="164" t="s">
        <v>1066</v>
      </c>
      <c r="G134" s="165" t="s">
        <v>476</v>
      </c>
      <c r="H134" s="166">
        <v>470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1330</v>
      </c>
    </row>
    <row r="135" spans="1:65" s="2" customFormat="1" ht="29.25">
      <c r="A135" s="29"/>
      <c r="B135" s="30"/>
      <c r="C135" s="29"/>
      <c r="D135" s="157" t="s">
        <v>190</v>
      </c>
      <c r="E135" s="29"/>
      <c r="F135" s="158" t="s">
        <v>1066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62.65" customHeight="1">
      <c r="A136" s="29"/>
      <c r="B136" s="141"/>
      <c r="C136" s="162" t="s">
        <v>195</v>
      </c>
      <c r="D136" s="162" t="s">
        <v>220</v>
      </c>
      <c r="E136" s="163" t="s">
        <v>1068</v>
      </c>
      <c r="F136" s="164" t="s">
        <v>1069</v>
      </c>
      <c r="G136" s="165" t="s">
        <v>476</v>
      </c>
      <c r="H136" s="166">
        <v>470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1331</v>
      </c>
    </row>
    <row r="137" spans="1:65" s="2" customFormat="1" ht="39">
      <c r="A137" s="29"/>
      <c r="B137" s="30"/>
      <c r="C137" s="29"/>
      <c r="D137" s="157" t="s">
        <v>190</v>
      </c>
      <c r="E137" s="29"/>
      <c r="F137" s="158" t="s">
        <v>1069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66.75" customHeight="1">
      <c r="A138" s="29"/>
      <c r="B138" s="141"/>
      <c r="C138" s="162" t="s">
        <v>188</v>
      </c>
      <c r="D138" s="162" t="s">
        <v>220</v>
      </c>
      <c r="E138" s="163" t="s">
        <v>1071</v>
      </c>
      <c r="F138" s="164" t="s">
        <v>1072</v>
      </c>
      <c r="G138" s="165" t="s">
        <v>476</v>
      </c>
      <c r="H138" s="166">
        <v>3625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1332</v>
      </c>
    </row>
    <row r="139" spans="1:65" s="2" customFormat="1" ht="48.75">
      <c r="A139" s="29"/>
      <c r="B139" s="30"/>
      <c r="C139" s="29"/>
      <c r="D139" s="157" t="s">
        <v>190</v>
      </c>
      <c r="E139" s="29"/>
      <c r="F139" s="158" t="s">
        <v>1074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44.25" customHeight="1">
      <c r="A140" s="29"/>
      <c r="B140" s="141"/>
      <c r="C140" s="162" t="s">
        <v>203</v>
      </c>
      <c r="D140" s="162" t="s">
        <v>220</v>
      </c>
      <c r="E140" s="163" t="s">
        <v>1333</v>
      </c>
      <c r="F140" s="164" t="s">
        <v>1207</v>
      </c>
      <c r="G140" s="165" t="s">
        <v>434</v>
      </c>
      <c r="H140" s="166">
        <v>1377.5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1334</v>
      </c>
    </row>
    <row r="141" spans="1:65" s="2" customFormat="1" ht="29.25">
      <c r="A141" s="29"/>
      <c r="B141" s="30"/>
      <c r="C141" s="29"/>
      <c r="D141" s="157" t="s">
        <v>190</v>
      </c>
      <c r="E141" s="29"/>
      <c r="F141" s="158" t="s">
        <v>1207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37.9" customHeight="1">
      <c r="A142" s="29"/>
      <c r="B142" s="141"/>
      <c r="C142" s="162" t="s">
        <v>207</v>
      </c>
      <c r="D142" s="162" t="s">
        <v>220</v>
      </c>
      <c r="E142" s="163" t="s">
        <v>1078</v>
      </c>
      <c r="F142" s="164" t="s">
        <v>1079</v>
      </c>
      <c r="G142" s="165" t="s">
        <v>476</v>
      </c>
      <c r="H142" s="166">
        <v>470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1335</v>
      </c>
    </row>
    <row r="143" spans="1:65" s="2" customFormat="1" ht="19.5">
      <c r="A143" s="29"/>
      <c r="B143" s="30"/>
      <c r="C143" s="29"/>
      <c r="D143" s="157" t="s">
        <v>190</v>
      </c>
      <c r="E143" s="29"/>
      <c r="F143" s="158" t="s">
        <v>1079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66.75" customHeight="1">
      <c r="A144" s="29"/>
      <c r="B144" s="141"/>
      <c r="C144" s="162" t="s">
        <v>211</v>
      </c>
      <c r="D144" s="162" t="s">
        <v>220</v>
      </c>
      <c r="E144" s="163" t="s">
        <v>1081</v>
      </c>
      <c r="F144" s="164" t="s">
        <v>1082</v>
      </c>
      <c r="G144" s="165" t="s">
        <v>476</v>
      </c>
      <c r="H144" s="166">
        <v>436.32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1336</v>
      </c>
    </row>
    <row r="145" spans="1:65" s="2" customFormat="1" ht="39">
      <c r="A145" s="29"/>
      <c r="B145" s="30"/>
      <c r="C145" s="29"/>
      <c r="D145" s="157" t="s">
        <v>190</v>
      </c>
      <c r="E145" s="29"/>
      <c r="F145" s="158" t="s">
        <v>1082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42" t="s">
        <v>187</v>
      </c>
      <c r="D146" s="142" t="s">
        <v>183</v>
      </c>
      <c r="E146" s="143" t="s">
        <v>1084</v>
      </c>
      <c r="F146" s="144" t="s">
        <v>1085</v>
      </c>
      <c r="G146" s="145" t="s">
        <v>434</v>
      </c>
      <c r="H146" s="146">
        <v>850</v>
      </c>
      <c r="I146" s="147"/>
      <c r="J146" s="148">
        <f>ROUND(I146*H146,2)</f>
        <v>0</v>
      </c>
      <c r="K146" s="149"/>
      <c r="L146" s="150"/>
      <c r="M146" s="151" t="s">
        <v>1</v>
      </c>
      <c r="N146" s="152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187</v>
      </c>
      <c r="AT146" s="155" t="s">
        <v>183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1337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1085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62" t="s">
        <v>225</v>
      </c>
      <c r="D148" s="162" t="s">
        <v>220</v>
      </c>
      <c r="E148" s="163" t="s">
        <v>1087</v>
      </c>
      <c r="F148" s="164" t="s">
        <v>1088</v>
      </c>
      <c r="G148" s="165" t="s">
        <v>633</v>
      </c>
      <c r="H148" s="166">
        <v>20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1338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1088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16.5" customHeight="1">
      <c r="A150" s="29"/>
      <c r="B150" s="141"/>
      <c r="C150" s="142" t="s">
        <v>229</v>
      </c>
      <c r="D150" s="142" t="s">
        <v>183</v>
      </c>
      <c r="E150" s="143" t="s">
        <v>1090</v>
      </c>
      <c r="F150" s="144" t="s">
        <v>1091</v>
      </c>
      <c r="G150" s="145" t="s">
        <v>1092</v>
      </c>
      <c r="H150" s="146">
        <v>0.5</v>
      </c>
      <c r="I150" s="147"/>
      <c r="J150" s="148">
        <f>ROUND(I150*H150,2)</f>
        <v>0</v>
      </c>
      <c r="K150" s="149"/>
      <c r="L150" s="150"/>
      <c r="M150" s="151" t="s">
        <v>1</v>
      </c>
      <c r="N150" s="152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187</v>
      </c>
      <c r="AT150" s="155" t="s">
        <v>183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1339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1091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4.2" customHeight="1">
      <c r="A152" s="29"/>
      <c r="B152" s="141"/>
      <c r="C152" s="162" t="s">
        <v>8</v>
      </c>
      <c r="D152" s="162" t="s">
        <v>220</v>
      </c>
      <c r="E152" s="163" t="s">
        <v>1094</v>
      </c>
      <c r="F152" s="164" t="s">
        <v>1095</v>
      </c>
      <c r="G152" s="165" t="s">
        <v>633</v>
      </c>
      <c r="H152" s="166">
        <v>20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1340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1095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21.75" customHeight="1">
      <c r="A154" s="29"/>
      <c r="B154" s="141"/>
      <c r="C154" s="162" t="s">
        <v>236</v>
      </c>
      <c r="D154" s="162" t="s">
        <v>220</v>
      </c>
      <c r="E154" s="163" t="s">
        <v>1097</v>
      </c>
      <c r="F154" s="164" t="s">
        <v>1098</v>
      </c>
      <c r="G154" s="165" t="s">
        <v>476</v>
      </c>
      <c r="H154" s="166">
        <v>2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1341</v>
      </c>
    </row>
    <row r="155" spans="1:65" s="2" customFormat="1" ht="11.25">
      <c r="A155" s="29"/>
      <c r="B155" s="30"/>
      <c r="C155" s="29"/>
      <c r="D155" s="157" t="s">
        <v>190</v>
      </c>
      <c r="E155" s="29"/>
      <c r="F155" s="158" t="s">
        <v>1098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37.9" customHeight="1">
      <c r="A156" s="29"/>
      <c r="B156" s="141"/>
      <c r="C156" s="162" t="s">
        <v>219</v>
      </c>
      <c r="D156" s="162" t="s">
        <v>220</v>
      </c>
      <c r="E156" s="163" t="s">
        <v>1100</v>
      </c>
      <c r="F156" s="164" t="s">
        <v>1101</v>
      </c>
      <c r="G156" s="165" t="s">
        <v>633</v>
      </c>
      <c r="H156" s="166">
        <v>20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1342</v>
      </c>
    </row>
    <row r="157" spans="1:65" s="2" customFormat="1" ht="19.5">
      <c r="A157" s="29"/>
      <c r="B157" s="30"/>
      <c r="C157" s="29"/>
      <c r="D157" s="157" t="s">
        <v>190</v>
      </c>
      <c r="E157" s="29"/>
      <c r="F157" s="158" t="s">
        <v>1101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12" customFormat="1" ht="22.9" customHeight="1">
      <c r="B158" s="128"/>
      <c r="D158" s="129" t="s">
        <v>71</v>
      </c>
      <c r="E158" s="139" t="s">
        <v>82</v>
      </c>
      <c r="F158" s="139" t="s">
        <v>1103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SUM(P159:P166)</f>
        <v>0</v>
      </c>
      <c r="Q158" s="134"/>
      <c r="R158" s="135">
        <f>SUM(R159:R166)</f>
        <v>0</v>
      </c>
      <c r="S158" s="134"/>
      <c r="T158" s="136">
        <f>SUM(T159:T166)</f>
        <v>0</v>
      </c>
      <c r="AR158" s="129" t="s">
        <v>80</v>
      </c>
      <c r="AT158" s="137" t="s">
        <v>71</v>
      </c>
      <c r="AU158" s="137" t="s">
        <v>80</v>
      </c>
      <c r="AY158" s="129" t="s">
        <v>181</v>
      </c>
      <c r="BK158" s="138">
        <f>SUM(BK159:BK166)</f>
        <v>0</v>
      </c>
    </row>
    <row r="159" spans="1:65" s="2" customFormat="1" ht="24.2" customHeight="1">
      <c r="A159" s="29"/>
      <c r="B159" s="141"/>
      <c r="C159" s="162" t="s">
        <v>241</v>
      </c>
      <c r="D159" s="162" t="s">
        <v>220</v>
      </c>
      <c r="E159" s="163" t="s">
        <v>1104</v>
      </c>
      <c r="F159" s="164" t="s">
        <v>1105</v>
      </c>
      <c r="G159" s="165" t="s">
        <v>368</v>
      </c>
      <c r="H159" s="166">
        <v>2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1343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1105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55.5" customHeight="1">
      <c r="A161" s="29"/>
      <c r="B161" s="141"/>
      <c r="C161" s="162" t="s">
        <v>245</v>
      </c>
      <c r="D161" s="162" t="s">
        <v>220</v>
      </c>
      <c r="E161" s="163" t="s">
        <v>1107</v>
      </c>
      <c r="F161" s="164" t="s">
        <v>1108</v>
      </c>
      <c r="G161" s="165" t="s">
        <v>413</v>
      </c>
      <c r="H161" s="166">
        <v>34.4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1344</v>
      </c>
    </row>
    <row r="162" spans="1:65" s="2" customFormat="1" ht="39">
      <c r="A162" s="29"/>
      <c r="B162" s="30"/>
      <c r="C162" s="29"/>
      <c r="D162" s="157" t="s">
        <v>190</v>
      </c>
      <c r="E162" s="29"/>
      <c r="F162" s="158" t="s">
        <v>1108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37.9" customHeight="1">
      <c r="A163" s="29"/>
      <c r="B163" s="141"/>
      <c r="C163" s="162" t="s">
        <v>249</v>
      </c>
      <c r="D163" s="162" t="s">
        <v>220</v>
      </c>
      <c r="E163" s="163" t="s">
        <v>1345</v>
      </c>
      <c r="F163" s="164" t="s">
        <v>1346</v>
      </c>
      <c r="G163" s="165" t="s">
        <v>476</v>
      </c>
      <c r="H163" s="166">
        <v>6.56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1347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1346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33" customHeight="1">
      <c r="A165" s="29"/>
      <c r="B165" s="141"/>
      <c r="C165" s="162" t="s">
        <v>253</v>
      </c>
      <c r="D165" s="162" t="s">
        <v>220</v>
      </c>
      <c r="E165" s="163" t="s">
        <v>1348</v>
      </c>
      <c r="F165" s="164" t="s">
        <v>1349</v>
      </c>
      <c r="G165" s="165" t="s">
        <v>476</v>
      </c>
      <c r="H165" s="166">
        <v>6.56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1350</v>
      </c>
    </row>
    <row r="166" spans="1:65" s="2" customFormat="1" ht="19.5">
      <c r="A166" s="29"/>
      <c r="B166" s="30"/>
      <c r="C166" s="29"/>
      <c r="D166" s="157" t="s">
        <v>190</v>
      </c>
      <c r="E166" s="29"/>
      <c r="F166" s="158" t="s">
        <v>1349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12" customFormat="1" ht="22.9" customHeight="1">
      <c r="B167" s="128"/>
      <c r="D167" s="129" t="s">
        <v>71</v>
      </c>
      <c r="E167" s="139" t="s">
        <v>195</v>
      </c>
      <c r="F167" s="139" t="s">
        <v>1110</v>
      </c>
      <c r="I167" s="131"/>
      <c r="J167" s="140">
        <f>BK167</f>
        <v>0</v>
      </c>
      <c r="L167" s="128"/>
      <c r="M167" s="133"/>
      <c r="N167" s="134"/>
      <c r="O167" s="134"/>
      <c r="P167" s="135">
        <f>SUM(P168:P181)</f>
        <v>0</v>
      </c>
      <c r="Q167" s="134"/>
      <c r="R167" s="135">
        <f>SUM(R168:R181)</f>
        <v>0</v>
      </c>
      <c r="S167" s="134"/>
      <c r="T167" s="136">
        <f>SUM(T168:T181)</f>
        <v>0</v>
      </c>
      <c r="AR167" s="129" t="s">
        <v>80</v>
      </c>
      <c r="AT167" s="137" t="s">
        <v>71</v>
      </c>
      <c r="AU167" s="137" t="s">
        <v>80</v>
      </c>
      <c r="AY167" s="129" t="s">
        <v>181</v>
      </c>
      <c r="BK167" s="138">
        <f>SUM(BK168:BK181)</f>
        <v>0</v>
      </c>
    </row>
    <row r="168" spans="1:65" s="2" customFormat="1" ht="16.5" customHeight="1">
      <c r="A168" s="29"/>
      <c r="B168" s="141"/>
      <c r="C168" s="162" t="s">
        <v>257</v>
      </c>
      <c r="D168" s="162" t="s">
        <v>220</v>
      </c>
      <c r="E168" s="163" t="s">
        <v>1111</v>
      </c>
      <c r="F168" s="164" t="s">
        <v>1112</v>
      </c>
      <c r="G168" s="165" t="s">
        <v>476</v>
      </c>
      <c r="H168" s="166">
        <v>10.944000000000001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1351</v>
      </c>
    </row>
    <row r="169" spans="1:65" s="2" customFormat="1" ht="11.25">
      <c r="A169" s="29"/>
      <c r="B169" s="30"/>
      <c r="C169" s="29"/>
      <c r="D169" s="157" t="s">
        <v>190</v>
      </c>
      <c r="E169" s="29"/>
      <c r="F169" s="158" t="s">
        <v>1112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24.2" customHeight="1">
      <c r="A170" s="29"/>
      <c r="B170" s="141"/>
      <c r="C170" s="162" t="s">
        <v>262</v>
      </c>
      <c r="D170" s="162" t="s">
        <v>220</v>
      </c>
      <c r="E170" s="163" t="s">
        <v>1114</v>
      </c>
      <c r="F170" s="164" t="s">
        <v>1115</v>
      </c>
      <c r="G170" s="165" t="s">
        <v>476</v>
      </c>
      <c r="H170" s="166">
        <v>10.944000000000001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1352</v>
      </c>
    </row>
    <row r="171" spans="1:65" s="2" customFormat="1" ht="19.5">
      <c r="A171" s="29"/>
      <c r="B171" s="30"/>
      <c r="C171" s="29"/>
      <c r="D171" s="157" t="s">
        <v>190</v>
      </c>
      <c r="E171" s="29"/>
      <c r="F171" s="158" t="s">
        <v>1115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16.5" customHeight="1">
      <c r="A172" s="29"/>
      <c r="B172" s="141"/>
      <c r="C172" s="162" t="s">
        <v>267</v>
      </c>
      <c r="D172" s="162" t="s">
        <v>220</v>
      </c>
      <c r="E172" s="163" t="s">
        <v>1117</v>
      </c>
      <c r="F172" s="164" t="s">
        <v>1118</v>
      </c>
      <c r="G172" s="165" t="s">
        <v>633</v>
      </c>
      <c r="H172" s="166">
        <v>72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1353</v>
      </c>
    </row>
    <row r="173" spans="1:65" s="2" customFormat="1" ht="11.25">
      <c r="A173" s="29"/>
      <c r="B173" s="30"/>
      <c r="C173" s="29"/>
      <c r="D173" s="157" t="s">
        <v>190</v>
      </c>
      <c r="E173" s="29"/>
      <c r="F173" s="158" t="s">
        <v>1118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16.5" customHeight="1">
      <c r="A174" s="29"/>
      <c r="B174" s="141"/>
      <c r="C174" s="162" t="s">
        <v>7</v>
      </c>
      <c r="D174" s="162" t="s">
        <v>220</v>
      </c>
      <c r="E174" s="163" t="s">
        <v>1120</v>
      </c>
      <c r="F174" s="164" t="s">
        <v>1121</v>
      </c>
      <c r="G174" s="165" t="s">
        <v>633</v>
      </c>
      <c r="H174" s="166">
        <v>72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1354</v>
      </c>
    </row>
    <row r="175" spans="1:65" s="2" customFormat="1" ht="11.25">
      <c r="A175" s="29"/>
      <c r="B175" s="30"/>
      <c r="C175" s="29"/>
      <c r="D175" s="157" t="s">
        <v>190</v>
      </c>
      <c r="E175" s="29"/>
      <c r="F175" s="158" t="s">
        <v>1121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2" customFormat="1" ht="24.2" customHeight="1">
      <c r="A176" s="29"/>
      <c r="B176" s="141"/>
      <c r="C176" s="162" t="s">
        <v>274</v>
      </c>
      <c r="D176" s="162" t="s">
        <v>220</v>
      </c>
      <c r="E176" s="163" t="s">
        <v>1123</v>
      </c>
      <c r="F176" s="164" t="s">
        <v>1124</v>
      </c>
      <c r="G176" s="165" t="s">
        <v>434</v>
      </c>
      <c r="H176" s="166">
        <v>2.5129999999999999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1355</v>
      </c>
    </row>
    <row r="177" spans="1:65" s="2" customFormat="1" ht="19.5">
      <c r="A177" s="29"/>
      <c r="B177" s="30"/>
      <c r="C177" s="29"/>
      <c r="D177" s="157" t="s">
        <v>190</v>
      </c>
      <c r="E177" s="29"/>
      <c r="F177" s="158" t="s">
        <v>1124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2" customFormat="1" ht="24.2" customHeight="1">
      <c r="A178" s="29"/>
      <c r="B178" s="141"/>
      <c r="C178" s="162" t="s">
        <v>278</v>
      </c>
      <c r="D178" s="162" t="s">
        <v>220</v>
      </c>
      <c r="E178" s="163" t="s">
        <v>1126</v>
      </c>
      <c r="F178" s="164" t="s">
        <v>1127</v>
      </c>
      <c r="G178" s="165" t="s">
        <v>413</v>
      </c>
      <c r="H178" s="166">
        <v>18.899999999999999</v>
      </c>
      <c r="I178" s="167"/>
      <c r="J178" s="168">
        <f>ROUND(I178*H178,2)</f>
        <v>0</v>
      </c>
      <c r="K178" s="169"/>
      <c r="L178" s="30"/>
      <c r="M178" s="170" t="s">
        <v>1</v>
      </c>
      <c r="N178" s="171" t="s">
        <v>37</v>
      </c>
      <c r="O178" s="55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5" t="s">
        <v>188</v>
      </c>
      <c r="AT178" s="155" t="s">
        <v>220</v>
      </c>
      <c r="AU178" s="155" t="s">
        <v>82</v>
      </c>
      <c r="AY178" s="14" t="s">
        <v>181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80</v>
      </c>
      <c r="BK178" s="156">
        <f>ROUND(I178*H178,2)</f>
        <v>0</v>
      </c>
      <c r="BL178" s="14" t="s">
        <v>188</v>
      </c>
      <c r="BM178" s="155" t="s">
        <v>1356</v>
      </c>
    </row>
    <row r="179" spans="1:65" s="2" customFormat="1" ht="19.5">
      <c r="A179" s="29"/>
      <c r="B179" s="30"/>
      <c r="C179" s="29"/>
      <c r="D179" s="157" t="s">
        <v>190</v>
      </c>
      <c r="E179" s="29"/>
      <c r="F179" s="158" t="s">
        <v>1127</v>
      </c>
      <c r="G179" s="29"/>
      <c r="H179" s="29"/>
      <c r="I179" s="159"/>
      <c r="J179" s="29"/>
      <c r="K179" s="29"/>
      <c r="L179" s="30"/>
      <c r="M179" s="160"/>
      <c r="N179" s="161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190</v>
      </c>
      <c r="AU179" s="14" t="s">
        <v>82</v>
      </c>
    </row>
    <row r="180" spans="1:65" s="2" customFormat="1" ht="16.5" customHeight="1">
      <c r="A180" s="29"/>
      <c r="B180" s="141"/>
      <c r="C180" s="162" t="s">
        <v>347</v>
      </c>
      <c r="D180" s="162" t="s">
        <v>220</v>
      </c>
      <c r="E180" s="163" t="s">
        <v>1129</v>
      </c>
      <c r="F180" s="164" t="s">
        <v>1130</v>
      </c>
      <c r="G180" s="165" t="s">
        <v>413</v>
      </c>
      <c r="H180" s="166">
        <v>28.8</v>
      </c>
      <c r="I180" s="167"/>
      <c r="J180" s="168">
        <f>ROUND(I180*H180,2)</f>
        <v>0</v>
      </c>
      <c r="K180" s="169"/>
      <c r="L180" s="30"/>
      <c r="M180" s="170" t="s">
        <v>1</v>
      </c>
      <c r="N180" s="171" t="s">
        <v>37</v>
      </c>
      <c r="O180" s="55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5" t="s">
        <v>188</v>
      </c>
      <c r="AT180" s="155" t="s">
        <v>220</v>
      </c>
      <c r="AU180" s="155" t="s">
        <v>82</v>
      </c>
      <c r="AY180" s="14" t="s">
        <v>181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80</v>
      </c>
      <c r="BK180" s="156">
        <f>ROUND(I180*H180,2)</f>
        <v>0</v>
      </c>
      <c r="BL180" s="14" t="s">
        <v>188</v>
      </c>
      <c r="BM180" s="155" t="s">
        <v>1357</v>
      </c>
    </row>
    <row r="181" spans="1:65" s="2" customFormat="1" ht="11.25">
      <c r="A181" s="29"/>
      <c r="B181" s="30"/>
      <c r="C181" s="29"/>
      <c r="D181" s="157" t="s">
        <v>190</v>
      </c>
      <c r="E181" s="29"/>
      <c r="F181" s="158" t="s">
        <v>1130</v>
      </c>
      <c r="G181" s="29"/>
      <c r="H181" s="29"/>
      <c r="I181" s="159"/>
      <c r="J181" s="29"/>
      <c r="K181" s="29"/>
      <c r="L181" s="30"/>
      <c r="M181" s="160"/>
      <c r="N181" s="161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190</v>
      </c>
      <c r="AU181" s="14" t="s">
        <v>82</v>
      </c>
    </row>
    <row r="182" spans="1:65" s="12" customFormat="1" ht="22.9" customHeight="1">
      <c r="B182" s="128"/>
      <c r="D182" s="129" t="s">
        <v>71</v>
      </c>
      <c r="E182" s="139" t="s">
        <v>188</v>
      </c>
      <c r="F182" s="139" t="s">
        <v>1132</v>
      </c>
      <c r="I182" s="131"/>
      <c r="J182" s="140">
        <f>BK182</f>
        <v>0</v>
      </c>
      <c r="L182" s="128"/>
      <c r="M182" s="133"/>
      <c r="N182" s="134"/>
      <c r="O182" s="134"/>
      <c r="P182" s="135">
        <f>SUM(P183:P196)</f>
        <v>0</v>
      </c>
      <c r="Q182" s="134"/>
      <c r="R182" s="135">
        <f>SUM(R183:R196)</f>
        <v>0</v>
      </c>
      <c r="S182" s="134"/>
      <c r="T182" s="136">
        <f>SUM(T183:T196)</f>
        <v>0</v>
      </c>
      <c r="AR182" s="129" t="s">
        <v>80</v>
      </c>
      <c r="AT182" s="137" t="s">
        <v>71</v>
      </c>
      <c r="AU182" s="137" t="s">
        <v>80</v>
      </c>
      <c r="AY182" s="129" t="s">
        <v>181</v>
      </c>
      <c r="BK182" s="138">
        <f>SUM(BK183:BK196)</f>
        <v>0</v>
      </c>
    </row>
    <row r="183" spans="1:65" s="2" customFormat="1" ht="24.2" customHeight="1">
      <c r="A183" s="29"/>
      <c r="B183" s="141"/>
      <c r="C183" s="162" t="s">
        <v>349</v>
      </c>
      <c r="D183" s="162" t="s">
        <v>220</v>
      </c>
      <c r="E183" s="163" t="s">
        <v>1133</v>
      </c>
      <c r="F183" s="164" t="s">
        <v>1134</v>
      </c>
      <c r="G183" s="165" t="s">
        <v>476</v>
      </c>
      <c r="H183" s="166">
        <v>81.84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1358</v>
      </c>
    </row>
    <row r="184" spans="1:65" s="2" customFormat="1" ht="19.5">
      <c r="A184" s="29"/>
      <c r="B184" s="30"/>
      <c r="C184" s="29"/>
      <c r="D184" s="157" t="s">
        <v>190</v>
      </c>
      <c r="E184" s="29"/>
      <c r="F184" s="158" t="s">
        <v>1134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37.9" customHeight="1">
      <c r="A185" s="29"/>
      <c r="B185" s="141"/>
      <c r="C185" s="162" t="s">
        <v>353</v>
      </c>
      <c r="D185" s="162" t="s">
        <v>220</v>
      </c>
      <c r="E185" s="163" t="s">
        <v>1136</v>
      </c>
      <c r="F185" s="164" t="s">
        <v>1137</v>
      </c>
      <c r="G185" s="165" t="s">
        <v>633</v>
      </c>
      <c r="H185" s="166">
        <v>25.6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188</v>
      </c>
      <c r="AT185" s="155" t="s">
        <v>220</v>
      </c>
      <c r="AU185" s="155" t="s">
        <v>82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188</v>
      </c>
      <c r="BM185" s="155" t="s">
        <v>1359</v>
      </c>
    </row>
    <row r="186" spans="1:65" s="2" customFormat="1" ht="19.5">
      <c r="A186" s="29"/>
      <c r="B186" s="30"/>
      <c r="C186" s="29"/>
      <c r="D186" s="157" t="s">
        <v>190</v>
      </c>
      <c r="E186" s="29"/>
      <c r="F186" s="158" t="s">
        <v>1137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82</v>
      </c>
    </row>
    <row r="187" spans="1:65" s="2" customFormat="1" ht="37.9" customHeight="1">
      <c r="A187" s="29"/>
      <c r="B187" s="141"/>
      <c r="C187" s="162" t="s">
        <v>355</v>
      </c>
      <c r="D187" s="162" t="s">
        <v>220</v>
      </c>
      <c r="E187" s="163" t="s">
        <v>1139</v>
      </c>
      <c r="F187" s="164" t="s">
        <v>1140</v>
      </c>
      <c r="G187" s="165" t="s">
        <v>633</v>
      </c>
      <c r="H187" s="166">
        <v>25.6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188</v>
      </c>
      <c r="AT187" s="155" t="s">
        <v>220</v>
      </c>
      <c r="AU187" s="155" t="s">
        <v>82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188</v>
      </c>
      <c r="BM187" s="155" t="s">
        <v>1360</v>
      </c>
    </row>
    <row r="188" spans="1:65" s="2" customFormat="1" ht="19.5">
      <c r="A188" s="29"/>
      <c r="B188" s="30"/>
      <c r="C188" s="29"/>
      <c r="D188" s="157" t="s">
        <v>190</v>
      </c>
      <c r="E188" s="29"/>
      <c r="F188" s="158" t="s">
        <v>1140</v>
      </c>
      <c r="G188" s="29"/>
      <c r="H188" s="29"/>
      <c r="I188" s="159"/>
      <c r="J188" s="29"/>
      <c r="K188" s="29"/>
      <c r="L188" s="30"/>
      <c r="M188" s="160"/>
      <c r="N188" s="161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82</v>
      </c>
    </row>
    <row r="189" spans="1:65" s="2" customFormat="1" ht="24.2" customHeight="1">
      <c r="A189" s="29"/>
      <c r="B189" s="141"/>
      <c r="C189" s="162" t="s">
        <v>359</v>
      </c>
      <c r="D189" s="162" t="s">
        <v>220</v>
      </c>
      <c r="E189" s="163" t="s">
        <v>1142</v>
      </c>
      <c r="F189" s="164" t="s">
        <v>1143</v>
      </c>
      <c r="G189" s="165" t="s">
        <v>434</v>
      </c>
      <c r="H189" s="166">
        <v>8.2910000000000004</v>
      </c>
      <c r="I189" s="167"/>
      <c r="J189" s="168">
        <f>ROUND(I189*H189,2)</f>
        <v>0</v>
      </c>
      <c r="K189" s="169"/>
      <c r="L189" s="30"/>
      <c r="M189" s="170" t="s">
        <v>1</v>
      </c>
      <c r="N189" s="171" t="s">
        <v>37</v>
      </c>
      <c r="O189" s="55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5" t="s">
        <v>188</v>
      </c>
      <c r="AT189" s="155" t="s">
        <v>220</v>
      </c>
      <c r="AU189" s="155" t="s">
        <v>82</v>
      </c>
      <c r="AY189" s="14" t="s">
        <v>181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4" t="s">
        <v>80</v>
      </c>
      <c r="BK189" s="156">
        <f>ROUND(I189*H189,2)</f>
        <v>0</v>
      </c>
      <c r="BL189" s="14" t="s">
        <v>188</v>
      </c>
      <c r="BM189" s="155" t="s">
        <v>1361</v>
      </c>
    </row>
    <row r="190" spans="1:65" s="2" customFormat="1" ht="19.5">
      <c r="A190" s="29"/>
      <c r="B190" s="30"/>
      <c r="C190" s="29"/>
      <c r="D190" s="157" t="s">
        <v>190</v>
      </c>
      <c r="E190" s="29"/>
      <c r="F190" s="158" t="s">
        <v>1143</v>
      </c>
      <c r="G190" s="29"/>
      <c r="H190" s="29"/>
      <c r="I190" s="159"/>
      <c r="J190" s="29"/>
      <c r="K190" s="29"/>
      <c r="L190" s="30"/>
      <c r="M190" s="160"/>
      <c r="N190" s="161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190</v>
      </c>
      <c r="AU190" s="14" t="s">
        <v>82</v>
      </c>
    </row>
    <row r="191" spans="1:65" s="2" customFormat="1" ht="24.2" customHeight="1">
      <c r="A191" s="29"/>
      <c r="B191" s="141"/>
      <c r="C191" s="162" t="s">
        <v>553</v>
      </c>
      <c r="D191" s="162" t="s">
        <v>220</v>
      </c>
      <c r="E191" s="163" t="s">
        <v>1145</v>
      </c>
      <c r="F191" s="164" t="s">
        <v>1146</v>
      </c>
      <c r="G191" s="165" t="s">
        <v>633</v>
      </c>
      <c r="H191" s="166">
        <v>238.08</v>
      </c>
      <c r="I191" s="167"/>
      <c r="J191" s="168">
        <f>ROUND(I191*H191,2)</f>
        <v>0</v>
      </c>
      <c r="K191" s="169"/>
      <c r="L191" s="30"/>
      <c r="M191" s="170" t="s">
        <v>1</v>
      </c>
      <c r="N191" s="171" t="s">
        <v>37</v>
      </c>
      <c r="O191" s="55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5" t="s">
        <v>188</v>
      </c>
      <c r="AT191" s="155" t="s">
        <v>220</v>
      </c>
      <c r="AU191" s="155" t="s">
        <v>82</v>
      </c>
      <c r="AY191" s="14" t="s">
        <v>181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4" t="s">
        <v>80</v>
      </c>
      <c r="BK191" s="156">
        <f>ROUND(I191*H191,2)</f>
        <v>0</v>
      </c>
      <c r="BL191" s="14" t="s">
        <v>188</v>
      </c>
      <c r="BM191" s="155" t="s">
        <v>1362</v>
      </c>
    </row>
    <row r="192" spans="1:65" s="2" customFormat="1" ht="19.5">
      <c r="A192" s="29"/>
      <c r="B192" s="30"/>
      <c r="C192" s="29"/>
      <c r="D192" s="157" t="s">
        <v>190</v>
      </c>
      <c r="E192" s="29"/>
      <c r="F192" s="158" t="s">
        <v>1146</v>
      </c>
      <c r="G192" s="29"/>
      <c r="H192" s="29"/>
      <c r="I192" s="159"/>
      <c r="J192" s="29"/>
      <c r="K192" s="29"/>
      <c r="L192" s="30"/>
      <c r="M192" s="160"/>
      <c r="N192" s="161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190</v>
      </c>
      <c r="AU192" s="14" t="s">
        <v>82</v>
      </c>
    </row>
    <row r="193" spans="1:65" s="2" customFormat="1" ht="37.9" customHeight="1">
      <c r="A193" s="29"/>
      <c r="B193" s="141"/>
      <c r="C193" s="162" t="s">
        <v>555</v>
      </c>
      <c r="D193" s="162" t="s">
        <v>220</v>
      </c>
      <c r="E193" s="163" t="s">
        <v>1151</v>
      </c>
      <c r="F193" s="164" t="s">
        <v>1152</v>
      </c>
      <c r="G193" s="165" t="s">
        <v>633</v>
      </c>
      <c r="H193" s="166">
        <v>238.08</v>
      </c>
      <c r="I193" s="167"/>
      <c r="J193" s="168">
        <f>ROUND(I193*H193,2)</f>
        <v>0</v>
      </c>
      <c r="K193" s="169"/>
      <c r="L193" s="30"/>
      <c r="M193" s="170" t="s">
        <v>1</v>
      </c>
      <c r="N193" s="171" t="s">
        <v>37</v>
      </c>
      <c r="O193" s="55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5" t="s">
        <v>188</v>
      </c>
      <c r="AT193" s="155" t="s">
        <v>220</v>
      </c>
      <c r="AU193" s="155" t="s">
        <v>82</v>
      </c>
      <c r="AY193" s="14" t="s">
        <v>181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80</v>
      </c>
      <c r="BK193" s="156">
        <f>ROUND(I193*H193,2)</f>
        <v>0</v>
      </c>
      <c r="BL193" s="14" t="s">
        <v>188</v>
      </c>
      <c r="BM193" s="155" t="s">
        <v>1363</v>
      </c>
    </row>
    <row r="194" spans="1:65" s="2" customFormat="1" ht="19.5">
      <c r="A194" s="29"/>
      <c r="B194" s="30"/>
      <c r="C194" s="29"/>
      <c r="D194" s="157" t="s">
        <v>190</v>
      </c>
      <c r="E194" s="29"/>
      <c r="F194" s="158" t="s">
        <v>1152</v>
      </c>
      <c r="G194" s="29"/>
      <c r="H194" s="29"/>
      <c r="I194" s="159"/>
      <c r="J194" s="29"/>
      <c r="K194" s="29"/>
      <c r="L194" s="30"/>
      <c r="M194" s="160"/>
      <c r="N194" s="161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190</v>
      </c>
      <c r="AU194" s="14" t="s">
        <v>82</v>
      </c>
    </row>
    <row r="195" spans="1:65" s="2" customFormat="1" ht="55.5" customHeight="1">
      <c r="A195" s="29"/>
      <c r="B195" s="141"/>
      <c r="C195" s="162" t="s">
        <v>560</v>
      </c>
      <c r="D195" s="162" t="s">
        <v>220</v>
      </c>
      <c r="E195" s="163" t="s">
        <v>1157</v>
      </c>
      <c r="F195" s="164" t="s">
        <v>1158</v>
      </c>
      <c r="G195" s="165" t="s">
        <v>633</v>
      </c>
      <c r="H195" s="166">
        <v>56</v>
      </c>
      <c r="I195" s="167"/>
      <c r="J195" s="168">
        <f>ROUND(I195*H195,2)</f>
        <v>0</v>
      </c>
      <c r="K195" s="169"/>
      <c r="L195" s="30"/>
      <c r="M195" s="170" t="s">
        <v>1</v>
      </c>
      <c r="N195" s="171" t="s">
        <v>37</v>
      </c>
      <c r="O195" s="55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5" t="s">
        <v>188</v>
      </c>
      <c r="AT195" s="155" t="s">
        <v>220</v>
      </c>
      <c r="AU195" s="155" t="s">
        <v>82</v>
      </c>
      <c r="AY195" s="14" t="s">
        <v>181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80</v>
      </c>
      <c r="BK195" s="156">
        <f>ROUND(I195*H195,2)</f>
        <v>0</v>
      </c>
      <c r="BL195" s="14" t="s">
        <v>188</v>
      </c>
      <c r="BM195" s="155" t="s">
        <v>1364</v>
      </c>
    </row>
    <row r="196" spans="1:65" s="2" customFormat="1" ht="29.25">
      <c r="A196" s="29"/>
      <c r="B196" s="30"/>
      <c r="C196" s="29"/>
      <c r="D196" s="157" t="s">
        <v>190</v>
      </c>
      <c r="E196" s="29"/>
      <c r="F196" s="158" t="s">
        <v>1158</v>
      </c>
      <c r="G196" s="29"/>
      <c r="H196" s="29"/>
      <c r="I196" s="159"/>
      <c r="J196" s="29"/>
      <c r="K196" s="29"/>
      <c r="L196" s="30"/>
      <c r="M196" s="160"/>
      <c r="N196" s="161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190</v>
      </c>
      <c r="AU196" s="14" t="s">
        <v>82</v>
      </c>
    </row>
    <row r="197" spans="1:65" s="12" customFormat="1" ht="22.9" customHeight="1">
      <c r="B197" s="128"/>
      <c r="D197" s="129" t="s">
        <v>71</v>
      </c>
      <c r="E197" s="139" t="s">
        <v>207</v>
      </c>
      <c r="F197" s="139" t="s">
        <v>1160</v>
      </c>
      <c r="I197" s="131"/>
      <c r="J197" s="140">
        <f>BK197</f>
        <v>0</v>
      </c>
      <c r="L197" s="128"/>
      <c r="M197" s="133"/>
      <c r="N197" s="134"/>
      <c r="O197" s="134"/>
      <c r="P197" s="135">
        <f>SUM(P198:P201)</f>
        <v>0</v>
      </c>
      <c r="Q197" s="134"/>
      <c r="R197" s="135">
        <f>SUM(R198:R201)</f>
        <v>0</v>
      </c>
      <c r="S197" s="134"/>
      <c r="T197" s="136">
        <f>SUM(T198:T201)</f>
        <v>0</v>
      </c>
      <c r="AR197" s="129" t="s">
        <v>80</v>
      </c>
      <c r="AT197" s="137" t="s">
        <v>71</v>
      </c>
      <c r="AU197" s="137" t="s">
        <v>80</v>
      </c>
      <c r="AY197" s="129" t="s">
        <v>181</v>
      </c>
      <c r="BK197" s="138">
        <f>SUM(BK198:BK201)</f>
        <v>0</v>
      </c>
    </row>
    <row r="198" spans="1:65" s="2" customFormat="1" ht="49.15" customHeight="1">
      <c r="A198" s="29"/>
      <c r="B198" s="141"/>
      <c r="C198" s="162" t="s">
        <v>562</v>
      </c>
      <c r="D198" s="162" t="s">
        <v>220</v>
      </c>
      <c r="E198" s="163" t="s">
        <v>1365</v>
      </c>
      <c r="F198" s="164" t="s">
        <v>1366</v>
      </c>
      <c r="G198" s="165" t="s">
        <v>633</v>
      </c>
      <c r="H198" s="166">
        <v>26.824999999999999</v>
      </c>
      <c r="I198" s="167"/>
      <c r="J198" s="168">
        <f>ROUND(I198*H198,2)</f>
        <v>0</v>
      </c>
      <c r="K198" s="169"/>
      <c r="L198" s="30"/>
      <c r="M198" s="170" t="s">
        <v>1</v>
      </c>
      <c r="N198" s="171" t="s">
        <v>37</v>
      </c>
      <c r="O198" s="55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5" t="s">
        <v>188</v>
      </c>
      <c r="AT198" s="155" t="s">
        <v>220</v>
      </c>
      <c r="AU198" s="155" t="s">
        <v>82</v>
      </c>
      <c r="AY198" s="14" t="s">
        <v>181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4" t="s">
        <v>80</v>
      </c>
      <c r="BK198" s="156">
        <f>ROUND(I198*H198,2)</f>
        <v>0</v>
      </c>
      <c r="BL198" s="14" t="s">
        <v>188</v>
      </c>
      <c r="BM198" s="155" t="s">
        <v>1367</v>
      </c>
    </row>
    <row r="199" spans="1:65" s="2" customFormat="1" ht="29.25">
      <c r="A199" s="29"/>
      <c r="B199" s="30"/>
      <c r="C199" s="29"/>
      <c r="D199" s="157" t="s">
        <v>190</v>
      </c>
      <c r="E199" s="29"/>
      <c r="F199" s="158" t="s">
        <v>1366</v>
      </c>
      <c r="G199" s="29"/>
      <c r="H199" s="29"/>
      <c r="I199" s="159"/>
      <c r="J199" s="29"/>
      <c r="K199" s="29"/>
      <c r="L199" s="30"/>
      <c r="M199" s="160"/>
      <c r="N199" s="161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190</v>
      </c>
      <c r="AU199" s="14" t="s">
        <v>82</v>
      </c>
    </row>
    <row r="200" spans="1:65" s="2" customFormat="1" ht="24.2" customHeight="1">
      <c r="A200" s="29"/>
      <c r="B200" s="141"/>
      <c r="C200" s="162" t="s">
        <v>564</v>
      </c>
      <c r="D200" s="162" t="s">
        <v>220</v>
      </c>
      <c r="E200" s="163" t="s">
        <v>1368</v>
      </c>
      <c r="F200" s="164" t="s">
        <v>1369</v>
      </c>
      <c r="G200" s="165" t="s">
        <v>1092</v>
      </c>
      <c r="H200" s="166">
        <v>631.75</v>
      </c>
      <c r="I200" s="167"/>
      <c r="J200" s="168">
        <f>ROUND(I200*H200,2)</f>
        <v>0</v>
      </c>
      <c r="K200" s="169"/>
      <c r="L200" s="30"/>
      <c r="M200" s="170" t="s">
        <v>1</v>
      </c>
      <c r="N200" s="171" t="s">
        <v>37</v>
      </c>
      <c r="O200" s="55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5" t="s">
        <v>188</v>
      </c>
      <c r="AT200" s="155" t="s">
        <v>220</v>
      </c>
      <c r="AU200" s="155" t="s">
        <v>82</v>
      </c>
      <c r="AY200" s="14" t="s">
        <v>181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4" t="s">
        <v>80</v>
      </c>
      <c r="BK200" s="156">
        <f>ROUND(I200*H200,2)</f>
        <v>0</v>
      </c>
      <c r="BL200" s="14" t="s">
        <v>188</v>
      </c>
      <c r="BM200" s="155" t="s">
        <v>1370</v>
      </c>
    </row>
    <row r="201" spans="1:65" s="2" customFormat="1" ht="19.5">
      <c r="A201" s="29"/>
      <c r="B201" s="30"/>
      <c r="C201" s="29"/>
      <c r="D201" s="157" t="s">
        <v>190</v>
      </c>
      <c r="E201" s="29"/>
      <c r="F201" s="158" t="s">
        <v>1369</v>
      </c>
      <c r="G201" s="29"/>
      <c r="H201" s="29"/>
      <c r="I201" s="159"/>
      <c r="J201" s="29"/>
      <c r="K201" s="29"/>
      <c r="L201" s="30"/>
      <c r="M201" s="160"/>
      <c r="N201" s="161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190</v>
      </c>
      <c r="AU201" s="14" t="s">
        <v>82</v>
      </c>
    </row>
    <row r="202" spans="1:65" s="12" customFormat="1" ht="22.9" customHeight="1">
      <c r="B202" s="128"/>
      <c r="D202" s="129" t="s">
        <v>71</v>
      </c>
      <c r="E202" s="139" t="s">
        <v>219</v>
      </c>
      <c r="F202" s="139" t="s">
        <v>1164</v>
      </c>
      <c r="I202" s="131"/>
      <c r="J202" s="140">
        <f>BK202</f>
        <v>0</v>
      </c>
      <c r="L202" s="128"/>
      <c r="M202" s="133"/>
      <c r="N202" s="134"/>
      <c r="O202" s="134"/>
      <c r="P202" s="135">
        <f>SUM(P203:P226)</f>
        <v>0</v>
      </c>
      <c r="Q202" s="134"/>
      <c r="R202" s="135">
        <f>SUM(R203:R226)</f>
        <v>0</v>
      </c>
      <c r="S202" s="134"/>
      <c r="T202" s="136">
        <f>SUM(T203:T226)</f>
        <v>0</v>
      </c>
      <c r="AR202" s="129" t="s">
        <v>80</v>
      </c>
      <c r="AT202" s="137" t="s">
        <v>71</v>
      </c>
      <c r="AU202" s="137" t="s">
        <v>80</v>
      </c>
      <c r="AY202" s="129" t="s">
        <v>181</v>
      </c>
      <c r="BK202" s="138">
        <f>SUM(BK203:BK226)</f>
        <v>0</v>
      </c>
    </row>
    <row r="203" spans="1:65" s="2" customFormat="1" ht="24.2" customHeight="1">
      <c r="A203" s="29"/>
      <c r="B203" s="141"/>
      <c r="C203" s="162" t="s">
        <v>566</v>
      </c>
      <c r="D203" s="162" t="s">
        <v>220</v>
      </c>
      <c r="E203" s="163" t="s">
        <v>1371</v>
      </c>
      <c r="F203" s="164" t="s">
        <v>1372</v>
      </c>
      <c r="G203" s="165" t="s">
        <v>413</v>
      </c>
      <c r="H203" s="166">
        <v>28.8</v>
      </c>
      <c r="I203" s="167"/>
      <c r="J203" s="168">
        <f>ROUND(I203*H203,2)</f>
        <v>0</v>
      </c>
      <c r="K203" s="169"/>
      <c r="L203" s="30"/>
      <c r="M203" s="170" t="s">
        <v>1</v>
      </c>
      <c r="N203" s="171" t="s">
        <v>37</v>
      </c>
      <c r="O203" s="55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5" t="s">
        <v>188</v>
      </c>
      <c r="AT203" s="155" t="s">
        <v>220</v>
      </c>
      <c r="AU203" s="155" t="s">
        <v>82</v>
      </c>
      <c r="AY203" s="14" t="s">
        <v>181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4" t="s">
        <v>80</v>
      </c>
      <c r="BK203" s="156">
        <f>ROUND(I203*H203,2)</f>
        <v>0</v>
      </c>
      <c r="BL203" s="14" t="s">
        <v>188</v>
      </c>
      <c r="BM203" s="155" t="s">
        <v>1373</v>
      </c>
    </row>
    <row r="204" spans="1:65" s="2" customFormat="1" ht="19.5">
      <c r="A204" s="29"/>
      <c r="B204" s="30"/>
      <c r="C204" s="29"/>
      <c r="D204" s="157" t="s">
        <v>190</v>
      </c>
      <c r="E204" s="29"/>
      <c r="F204" s="158" t="s">
        <v>1372</v>
      </c>
      <c r="G204" s="29"/>
      <c r="H204" s="29"/>
      <c r="I204" s="159"/>
      <c r="J204" s="29"/>
      <c r="K204" s="29"/>
      <c r="L204" s="30"/>
      <c r="M204" s="160"/>
      <c r="N204" s="161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190</v>
      </c>
      <c r="AU204" s="14" t="s">
        <v>82</v>
      </c>
    </row>
    <row r="205" spans="1:65" s="2" customFormat="1" ht="24.2" customHeight="1">
      <c r="A205" s="29"/>
      <c r="B205" s="141"/>
      <c r="C205" s="162" t="s">
        <v>568</v>
      </c>
      <c r="D205" s="162" t="s">
        <v>220</v>
      </c>
      <c r="E205" s="163" t="s">
        <v>1374</v>
      </c>
      <c r="F205" s="164" t="s">
        <v>1375</v>
      </c>
      <c r="G205" s="165" t="s">
        <v>413</v>
      </c>
      <c r="H205" s="166">
        <v>28.8</v>
      </c>
      <c r="I205" s="167"/>
      <c r="J205" s="168">
        <f>ROUND(I205*H205,2)</f>
        <v>0</v>
      </c>
      <c r="K205" s="169"/>
      <c r="L205" s="30"/>
      <c r="M205" s="170" t="s">
        <v>1</v>
      </c>
      <c r="N205" s="171" t="s">
        <v>37</v>
      </c>
      <c r="O205" s="55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5" t="s">
        <v>188</v>
      </c>
      <c r="AT205" s="155" t="s">
        <v>220</v>
      </c>
      <c r="AU205" s="155" t="s">
        <v>82</v>
      </c>
      <c r="AY205" s="14" t="s">
        <v>181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80</v>
      </c>
      <c r="BK205" s="156">
        <f>ROUND(I205*H205,2)</f>
        <v>0</v>
      </c>
      <c r="BL205" s="14" t="s">
        <v>188</v>
      </c>
      <c r="BM205" s="155" t="s">
        <v>1376</v>
      </c>
    </row>
    <row r="206" spans="1:65" s="2" customFormat="1" ht="11.25">
      <c r="A206" s="29"/>
      <c r="B206" s="30"/>
      <c r="C206" s="29"/>
      <c r="D206" s="157" t="s">
        <v>190</v>
      </c>
      <c r="E206" s="29"/>
      <c r="F206" s="158" t="s">
        <v>1375</v>
      </c>
      <c r="G206" s="29"/>
      <c r="H206" s="29"/>
      <c r="I206" s="159"/>
      <c r="J206" s="29"/>
      <c r="K206" s="29"/>
      <c r="L206" s="30"/>
      <c r="M206" s="160"/>
      <c r="N206" s="161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190</v>
      </c>
      <c r="AU206" s="14" t="s">
        <v>82</v>
      </c>
    </row>
    <row r="207" spans="1:65" s="2" customFormat="1" ht="24.2" customHeight="1">
      <c r="A207" s="29"/>
      <c r="B207" s="141"/>
      <c r="C207" s="142" t="s">
        <v>570</v>
      </c>
      <c r="D207" s="142" t="s">
        <v>183</v>
      </c>
      <c r="E207" s="143" t="s">
        <v>1377</v>
      </c>
      <c r="F207" s="144" t="s">
        <v>1378</v>
      </c>
      <c r="G207" s="145" t="s">
        <v>434</v>
      </c>
      <c r="H207" s="146">
        <v>0.63200000000000001</v>
      </c>
      <c r="I207" s="147"/>
      <c r="J207" s="148">
        <f>ROUND(I207*H207,2)</f>
        <v>0</v>
      </c>
      <c r="K207" s="149"/>
      <c r="L207" s="150"/>
      <c r="M207" s="151" t="s">
        <v>1</v>
      </c>
      <c r="N207" s="152" t="s">
        <v>37</v>
      </c>
      <c r="O207" s="55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5" t="s">
        <v>187</v>
      </c>
      <c r="AT207" s="155" t="s">
        <v>183</v>
      </c>
      <c r="AU207" s="155" t="s">
        <v>82</v>
      </c>
      <c r="AY207" s="14" t="s">
        <v>181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80</v>
      </c>
      <c r="BK207" s="156">
        <f>ROUND(I207*H207,2)</f>
        <v>0</v>
      </c>
      <c r="BL207" s="14" t="s">
        <v>188</v>
      </c>
      <c r="BM207" s="155" t="s">
        <v>1379</v>
      </c>
    </row>
    <row r="208" spans="1:65" s="2" customFormat="1" ht="11.25">
      <c r="A208" s="29"/>
      <c r="B208" s="30"/>
      <c r="C208" s="29"/>
      <c r="D208" s="157" t="s">
        <v>190</v>
      </c>
      <c r="E208" s="29"/>
      <c r="F208" s="158" t="s">
        <v>1378</v>
      </c>
      <c r="G208" s="29"/>
      <c r="H208" s="29"/>
      <c r="I208" s="159"/>
      <c r="J208" s="29"/>
      <c r="K208" s="29"/>
      <c r="L208" s="30"/>
      <c r="M208" s="160"/>
      <c r="N208" s="161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190</v>
      </c>
      <c r="AU208" s="14" t="s">
        <v>82</v>
      </c>
    </row>
    <row r="209" spans="1:65" s="2" customFormat="1" ht="55.5" customHeight="1">
      <c r="A209" s="29"/>
      <c r="B209" s="141"/>
      <c r="C209" s="162" t="s">
        <v>575</v>
      </c>
      <c r="D209" s="162" t="s">
        <v>220</v>
      </c>
      <c r="E209" s="163" t="s">
        <v>1380</v>
      </c>
      <c r="F209" s="164" t="s">
        <v>1381</v>
      </c>
      <c r="G209" s="165" t="s">
        <v>413</v>
      </c>
      <c r="H209" s="166">
        <v>47.4</v>
      </c>
      <c r="I209" s="167"/>
      <c r="J209" s="168">
        <f>ROUND(I209*H209,2)</f>
        <v>0</v>
      </c>
      <c r="K209" s="169"/>
      <c r="L209" s="30"/>
      <c r="M209" s="170" t="s">
        <v>1</v>
      </c>
      <c r="N209" s="171" t="s">
        <v>37</v>
      </c>
      <c r="O209" s="55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5" t="s">
        <v>188</v>
      </c>
      <c r="AT209" s="155" t="s">
        <v>220</v>
      </c>
      <c r="AU209" s="155" t="s">
        <v>82</v>
      </c>
      <c r="AY209" s="14" t="s">
        <v>181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4" t="s">
        <v>80</v>
      </c>
      <c r="BK209" s="156">
        <f>ROUND(I209*H209,2)</f>
        <v>0</v>
      </c>
      <c r="BL209" s="14" t="s">
        <v>188</v>
      </c>
      <c r="BM209" s="155" t="s">
        <v>1382</v>
      </c>
    </row>
    <row r="210" spans="1:65" s="2" customFormat="1" ht="29.25">
      <c r="A210" s="29"/>
      <c r="B210" s="30"/>
      <c r="C210" s="29"/>
      <c r="D210" s="157" t="s">
        <v>190</v>
      </c>
      <c r="E210" s="29"/>
      <c r="F210" s="158" t="s">
        <v>1381</v>
      </c>
      <c r="G210" s="29"/>
      <c r="H210" s="29"/>
      <c r="I210" s="159"/>
      <c r="J210" s="29"/>
      <c r="K210" s="29"/>
      <c r="L210" s="30"/>
      <c r="M210" s="160"/>
      <c r="N210" s="161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190</v>
      </c>
      <c r="AU210" s="14" t="s">
        <v>82</v>
      </c>
    </row>
    <row r="211" spans="1:65" s="2" customFormat="1" ht="24.2" customHeight="1">
      <c r="A211" s="29"/>
      <c r="B211" s="141"/>
      <c r="C211" s="142" t="s">
        <v>580</v>
      </c>
      <c r="D211" s="142" t="s">
        <v>183</v>
      </c>
      <c r="E211" s="143" t="s">
        <v>1383</v>
      </c>
      <c r="F211" s="144" t="s">
        <v>1384</v>
      </c>
      <c r="G211" s="145" t="s">
        <v>413</v>
      </c>
      <c r="H211" s="146">
        <v>47.4</v>
      </c>
      <c r="I211" s="147"/>
      <c r="J211" s="148">
        <f>ROUND(I211*H211,2)</f>
        <v>0</v>
      </c>
      <c r="K211" s="149"/>
      <c r="L211" s="150"/>
      <c r="M211" s="151" t="s">
        <v>1</v>
      </c>
      <c r="N211" s="152" t="s">
        <v>37</v>
      </c>
      <c r="O211" s="55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5" t="s">
        <v>187</v>
      </c>
      <c r="AT211" s="155" t="s">
        <v>183</v>
      </c>
      <c r="AU211" s="155" t="s">
        <v>82</v>
      </c>
      <c r="AY211" s="14" t="s">
        <v>181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4" t="s">
        <v>80</v>
      </c>
      <c r="BK211" s="156">
        <f>ROUND(I211*H211,2)</f>
        <v>0</v>
      </c>
      <c r="BL211" s="14" t="s">
        <v>188</v>
      </c>
      <c r="BM211" s="155" t="s">
        <v>1385</v>
      </c>
    </row>
    <row r="212" spans="1:65" s="2" customFormat="1" ht="11.25">
      <c r="A212" s="29"/>
      <c r="B212" s="30"/>
      <c r="C212" s="29"/>
      <c r="D212" s="157" t="s">
        <v>190</v>
      </c>
      <c r="E212" s="29"/>
      <c r="F212" s="158" t="s">
        <v>1384</v>
      </c>
      <c r="G212" s="29"/>
      <c r="H212" s="29"/>
      <c r="I212" s="159"/>
      <c r="J212" s="29"/>
      <c r="K212" s="29"/>
      <c r="L212" s="30"/>
      <c r="M212" s="160"/>
      <c r="N212" s="16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190</v>
      </c>
      <c r="AU212" s="14" t="s">
        <v>82</v>
      </c>
    </row>
    <row r="213" spans="1:65" s="2" customFormat="1" ht="24.2" customHeight="1">
      <c r="A213" s="29"/>
      <c r="B213" s="141"/>
      <c r="C213" s="162" t="s">
        <v>719</v>
      </c>
      <c r="D213" s="162" t="s">
        <v>220</v>
      </c>
      <c r="E213" s="163" t="s">
        <v>1165</v>
      </c>
      <c r="F213" s="164" t="s">
        <v>1166</v>
      </c>
      <c r="G213" s="165" t="s">
        <v>368</v>
      </c>
      <c r="H213" s="166">
        <v>1</v>
      </c>
      <c r="I213" s="167"/>
      <c r="J213" s="168">
        <f>ROUND(I213*H213,2)</f>
        <v>0</v>
      </c>
      <c r="K213" s="169"/>
      <c r="L213" s="30"/>
      <c r="M213" s="170" t="s">
        <v>1</v>
      </c>
      <c r="N213" s="171" t="s">
        <v>37</v>
      </c>
      <c r="O213" s="55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5" t="s">
        <v>188</v>
      </c>
      <c r="AT213" s="155" t="s">
        <v>220</v>
      </c>
      <c r="AU213" s="155" t="s">
        <v>82</v>
      </c>
      <c r="AY213" s="14" t="s">
        <v>181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4" t="s">
        <v>80</v>
      </c>
      <c r="BK213" s="156">
        <f>ROUND(I213*H213,2)</f>
        <v>0</v>
      </c>
      <c r="BL213" s="14" t="s">
        <v>188</v>
      </c>
      <c r="BM213" s="155" t="s">
        <v>1386</v>
      </c>
    </row>
    <row r="214" spans="1:65" s="2" customFormat="1" ht="19.5">
      <c r="A214" s="29"/>
      <c r="B214" s="30"/>
      <c r="C214" s="29"/>
      <c r="D214" s="157" t="s">
        <v>190</v>
      </c>
      <c r="E214" s="29"/>
      <c r="F214" s="158" t="s">
        <v>1166</v>
      </c>
      <c r="G214" s="29"/>
      <c r="H214" s="29"/>
      <c r="I214" s="159"/>
      <c r="J214" s="29"/>
      <c r="K214" s="29"/>
      <c r="L214" s="30"/>
      <c r="M214" s="160"/>
      <c r="N214" s="16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190</v>
      </c>
      <c r="AU214" s="14" t="s">
        <v>82</v>
      </c>
    </row>
    <row r="215" spans="1:65" s="2" customFormat="1" ht="24.2" customHeight="1">
      <c r="A215" s="29"/>
      <c r="B215" s="141"/>
      <c r="C215" s="162" t="s">
        <v>723</v>
      </c>
      <c r="D215" s="162" t="s">
        <v>220</v>
      </c>
      <c r="E215" s="163" t="s">
        <v>1168</v>
      </c>
      <c r="F215" s="164" t="s">
        <v>1169</v>
      </c>
      <c r="G215" s="165" t="s">
        <v>633</v>
      </c>
      <c r="H215" s="166">
        <v>2</v>
      </c>
      <c r="I215" s="167"/>
      <c r="J215" s="168">
        <f>ROUND(I215*H215,2)</f>
        <v>0</v>
      </c>
      <c r="K215" s="169"/>
      <c r="L215" s="30"/>
      <c r="M215" s="170" t="s">
        <v>1</v>
      </c>
      <c r="N215" s="171" t="s">
        <v>37</v>
      </c>
      <c r="O215" s="55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5" t="s">
        <v>188</v>
      </c>
      <c r="AT215" s="155" t="s">
        <v>220</v>
      </c>
      <c r="AU215" s="155" t="s">
        <v>82</v>
      </c>
      <c r="AY215" s="14" t="s">
        <v>181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4" t="s">
        <v>80</v>
      </c>
      <c r="BK215" s="156">
        <f>ROUND(I215*H215,2)</f>
        <v>0</v>
      </c>
      <c r="BL215" s="14" t="s">
        <v>188</v>
      </c>
      <c r="BM215" s="155" t="s">
        <v>1387</v>
      </c>
    </row>
    <row r="216" spans="1:65" s="2" customFormat="1" ht="11.25">
      <c r="A216" s="29"/>
      <c r="B216" s="30"/>
      <c r="C216" s="29"/>
      <c r="D216" s="157" t="s">
        <v>190</v>
      </c>
      <c r="E216" s="29"/>
      <c r="F216" s="158" t="s">
        <v>1169</v>
      </c>
      <c r="G216" s="29"/>
      <c r="H216" s="29"/>
      <c r="I216" s="159"/>
      <c r="J216" s="29"/>
      <c r="K216" s="29"/>
      <c r="L216" s="30"/>
      <c r="M216" s="160"/>
      <c r="N216" s="161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190</v>
      </c>
      <c r="AU216" s="14" t="s">
        <v>82</v>
      </c>
    </row>
    <row r="217" spans="1:65" s="2" customFormat="1" ht="24.2" customHeight="1">
      <c r="A217" s="29"/>
      <c r="B217" s="141"/>
      <c r="C217" s="162" t="s">
        <v>721</v>
      </c>
      <c r="D217" s="162" t="s">
        <v>220</v>
      </c>
      <c r="E217" s="163" t="s">
        <v>1388</v>
      </c>
      <c r="F217" s="164" t="s">
        <v>1389</v>
      </c>
      <c r="G217" s="165" t="s">
        <v>476</v>
      </c>
      <c r="H217" s="166">
        <v>2.4</v>
      </c>
      <c r="I217" s="167"/>
      <c r="J217" s="168">
        <f>ROUND(I217*H217,2)</f>
        <v>0</v>
      </c>
      <c r="K217" s="169"/>
      <c r="L217" s="30"/>
      <c r="M217" s="170" t="s">
        <v>1</v>
      </c>
      <c r="N217" s="171" t="s">
        <v>37</v>
      </c>
      <c r="O217" s="55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5" t="s">
        <v>188</v>
      </c>
      <c r="AT217" s="155" t="s">
        <v>220</v>
      </c>
      <c r="AU217" s="155" t="s">
        <v>82</v>
      </c>
      <c r="AY217" s="14" t="s">
        <v>181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4" t="s">
        <v>80</v>
      </c>
      <c r="BK217" s="156">
        <f>ROUND(I217*H217,2)</f>
        <v>0</v>
      </c>
      <c r="BL217" s="14" t="s">
        <v>188</v>
      </c>
      <c r="BM217" s="155" t="s">
        <v>1390</v>
      </c>
    </row>
    <row r="218" spans="1:65" s="2" customFormat="1" ht="11.25">
      <c r="A218" s="29"/>
      <c r="B218" s="30"/>
      <c r="C218" s="29"/>
      <c r="D218" s="157" t="s">
        <v>190</v>
      </c>
      <c r="E218" s="29"/>
      <c r="F218" s="158" t="s">
        <v>1389</v>
      </c>
      <c r="G218" s="29"/>
      <c r="H218" s="29"/>
      <c r="I218" s="159"/>
      <c r="J218" s="29"/>
      <c r="K218" s="29"/>
      <c r="L218" s="30"/>
      <c r="M218" s="160"/>
      <c r="N218" s="161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190</v>
      </c>
      <c r="AU218" s="14" t="s">
        <v>82</v>
      </c>
    </row>
    <row r="219" spans="1:65" s="2" customFormat="1" ht="33" customHeight="1">
      <c r="A219" s="29"/>
      <c r="B219" s="141"/>
      <c r="C219" s="162" t="s">
        <v>725</v>
      </c>
      <c r="D219" s="162" t="s">
        <v>220</v>
      </c>
      <c r="E219" s="163" t="s">
        <v>1180</v>
      </c>
      <c r="F219" s="164" t="s">
        <v>1181</v>
      </c>
      <c r="G219" s="165" t="s">
        <v>633</v>
      </c>
      <c r="H219" s="166">
        <v>2</v>
      </c>
      <c r="I219" s="167"/>
      <c r="J219" s="168">
        <f>ROUND(I219*H219,2)</f>
        <v>0</v>
      </c>
      <c r="K219" s="169"/>
      <c r="L219" s="30"/>
      <c r="M219" s="170" t="s">
        <v>1</v>
      </c>
      <c r="N219" s="171" t="s">
        <v>37</v>
      </c>
      <c r="O219" s="55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5" t="s">
        <v>188</v>
      </c>
      <c r="AT219" s="155" t="s">
        <v>220</v>
      </c>
      <c r="AU219" s="155" t="s">
        <v>82</v>
      </c>
      <c r="AY219" s="14" t="s">
        <v>181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4" t="s">
        <v>80</v>
      </c>
      <c r="BK219" s="156">
        <f>ROUND(I219*H219,2)</f>
        <v>0</v>
      </c>
      <c r="BL219" s="14" t="s">
        <v>188</v>
      </c>
      <c r="BM219" s="155" t="s">
        <v>1391</v>
      </c>
    </row>
    <row r="220" spans="1:65" s="2" customFormat="1" ht="19.5">
      <c r="A220" s="29"/>
      <c r="B220" s="30"/>
      <c r="C220" s="29"/>
      <c r="D220" s="157" t="s">
        <v>190</v>
      </c>
      <c r="E220" s="29"/>
      <c r="F220" s="158" t="s">
        <v>1181</v>
      </c>
      <c r="G220" s="29"/>
      <c r="H220" s="29"/>
      <c r="I220" s="159"/>
      <c r="J220" s="29"/>
      <c r="K220" s="29"/>
      <c r="L220" s="30"/>
      <c r="M220" s="160"/>
      <c r="N220" s="161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190</v>
      </c>
      <c r="AU220" s="14" t="s">
        <v>82</v>
      </c>
    </row>
    <row r="221" spans="1:65" s="2" customFormat="1" ht="55.5" customHeight="1">
      <c r="A221" s="29"/>
      <c r="B221" s="141"/>
      <c r="C221" s="162" t="s">
        <v>727</v>
      </c>
      <c r="D221" s="162" t="s">
        <v>220</v>
      </c>
      <c r="E221" s="163" t="s">
        <v>1192</v>
      </c>
      <c r="F221" s="164" t="s">
        <v>1193</v>
      </c>
      <c r="G221" s="165" t="s">
        <v>413</v>
      </c>
      <c r="H221" s="166">
        <v>10</v>
      </c>
      <c r="I221" s="167"/>
      <c r="J221" s="168">
        <f>ROUND(I221*H221,2)</f>
        <v>0</v>
      </c>
      <c r="K221" s="169"/>
      <c r="L221" s="30"/>
      <c r="M221" s="170" t="s">
        <v>1</v>
      </c>
      <c r="N221" s="171" t="s">
        <v>37</v>
      </c>
      <c r="O221" s="55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5" t="s">
        <v>188</v>
      </c>
      <c r="AT221" s="155" t="s">
        <v>220</v>
      </c>
      <c r="AU221" s="155" t="s">
        <v>82</v>
      </c>
      <c r="AY221" s="14" t="s">
        <v>181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4" t="s">
        <v>80</v>
      </c>
      <c r="BK221" s="156">
        <f>ROUND(I221*H221,2)</f>
        <v>0</v>
      </c>
      <c r="BL221" s="14" t="s">
        <v>188</v>
      </c>
      <c r="BM221" s="155" t="s">
        <v>1392</v>
      </c>
    </row>
    <row r="222" spans="1:65" s="2" customFormat="1" ht="39">
      <c r="A222" s="29"/>
      <c r="B222" s="30"/>
      <c r="C222" s="29"/>
      <c r="D222" s="157" t="s">
        <v>190</v>
      </c>
      <c r="E222" s="29"/>
      <c r="F222" s="158" t="s">
        <v>1193</v>
      </c>
      <c r="G222" s="29"/>
      <c r="H222" s="29"/>
      <c r="I222" s="159"/>
      <c r="J222" s="29"/>
      <c r="K222" s="29"/>
      <c r="L222" s="30"/>
      <c r="M222" s="160"/>
      <c r="N222" s="161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190</v>
      </c>
      <c r="AU222" s="14" t="s">
        <v>82</v>
      </c>
    </row>
    <row r="223" spans="1:65" s="2" customFormat="1" ht="37.9" customHeight="1">
      <c r="A223" s="29"/>
      <c r="B223" s="141"/>
      <c r="C223" s="162" t="s">
        <v>729</v>
      </c>
      <c r="D223" s="162" t="s">
        <v>220</v>
      </c>
      <c r="E223" s="163" t="s">
        <v>1393</v>
      </c>
      <c r="F223" s="164" t="s">
        <v>1394</v>
      </c>
      <c r="G223" s="165" t="s">
        <v>413</v>
      </c>
      <c r="H223" s="166">
        <v>19.2</v>
      </c>
      <c r="I223" s="167"/>
      <c r="J223" s="168">
        <f>ROUND(I223*H223,2)</f>
        <v>0</v>
      </c>
      <c r="K223" s="169"/>
      <c r="L223" s="30"/>
      <c r="M223" s="170" t="s">
        <v>1</v>
      </c>
      <c r="N223" s="171" t="s">
        <v>37</v>
      </c>
      <c r="O223" s="55"/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5" t="s">
        <v>188</v>
      </c>
      <c r="AT223" s="155" t="s">
        <v>220</v>
      </c>
      <c r="AU223" s="155" t="s">
        <v>82</v>
      </c>
      <c r="AY223" s="14" t="s">
        <v>181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4" t="s">
        <v>80</v>
      </c>
      <c r="BK223" s="156">
        <f>ROUND(I223*H223,2)</f>
        <v>0</v>
      </c>
      <c r="BL223" s="14" t="s">
        <v>188</v>
      </c>
      <c r="BM223" s="155" t="s">
        <v>1395</v>
      </c>
    </row>
    <row r="224" spans="1:65" s="2" customFormat="1" ht="29.25">
      <c r="A224" s="29"/>
      <c r="B224" s="30"/>
      <c r="C224" s="29"/>
      <c r="D224" s="157" t="s">
        <v>190</v>
      </c>
      <c r="E224" s="29"/>
      <c r="F224" s="158" t="s">
        <v>1394</v>
      </c>
      <c r="G224" s="29"/>
      <c r="H224" s="29"/>
      <c r="I224" s="159"/>
      <c r="J224" s="29"/>
      <c r="K224" s="29"/>
      <c r="L224" s="30"/>
      <c r="M224" s="160"/>
      <c r="N224" s="161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190</v>
      </c>
      <c r="AU224" s="14" t="s">
        <v>82</v>
      </c>
    </row>
    <row r="225" spans="1:65" s="2" customFormat="1" ht="16.5" customHeight="1">
      <c r="A225" s="29"/>
      <c r="B225" s="141"/>
      <c r="C225" s="162" t="s">
        <v>732</v>
      </c>
      <c r="D225" s="162" t="s">
        <v>220</v>
      </c>
      <c r="E225" s="163" t="s">
        <v>1195</v>
      </c>
      <c r="F225" s="164" t="s">
        <v>1196</v>
      </c>
      <c r="G225" s="165" t="s">
        <v>368</v>
      </c>
      <c r="H225" s="166">
        <v>2</v>
      </c>
      <c r="I225" s="167"/>
      <c r="J225" s="168">
        <f>ROUND(I225*H225,2)</f>
        <v>0</v>
      </c>
      <c r="K225" s="169"/>
      <c r="L225" s="30"/>
      <c r="M225" s="170" t="s">
        <v>1</v>
      </c>
      <c r="N225" s="171" t="s">
        <v>37</v>
      </c>
      <c r="O225" s="55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5" t="s">
        <v>188</v>
      </c>
      <c r="AT225" s="155" t="s">
        <v>220</v>
      </c>
      <c r="AU225" s="155" t="s">
        <v>82</v>
      </c>
      <c r="AY225" s="14" t="s">
        <v>181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4" t="s">
        <v>80</v>
      </c>
      <c r="BK225" s="156">
        <f>ROUND(I225*H225,2)</f>
        <v>0</v>
      </c>
      <c r="BL225" s="14" t="s">
        <v>188</v>
      </c>
      <c r="BM225" s="155" t="s">
        <v>1396</v>
      </c>
    </row>
    <row r="226" spans="1:65" s="2" customFormat="1" ht="11.25">
      <c r="A226" s="29"/>
      <c r="B226" s="30"/>
      <c r="C226" s="29"/>
      <c r="D226" s="157" t="s">
        <v>190</v>
      </c>
      <c r="E226" s="29"/>
      <c r="F226" s="158" t="s">
        <v>1196</v>
      </c>
      <c r="G226" s="29"/>
      <c r="H226" s="29"/>
      <c r="I226" s="159"/>
      <c r="J226" s="29"/>
      <c r="K226" s="29"/>
      <c r="L226" s="30"/>
      <c r="M226" s="160"/>
      <c r="N226" s="161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190</v>
      </c>
      <c r="AU226" s="14" t="s">
        <v>82</v>
      </c>
    </row>
    <row r="227" spans="1:65" s="12" customFormat="1" ht="22.9" customHeight="1">
      <c r="B227" s="128"/>
      <c r="D227" s="129" t="s">
        <v>71</v>
      </c>
      <c r="E227" s="139" t="s">
        <v>1198</v>
      </c>
      <c r="F227" s="139" t="s">
        <v>1397</v>
      </c>
      <c r="I227" s="131"/>
      <c r="J227" s="140">
        <f>BK227</f>
        <v>0</v>
      </c>
      <c r="L227" s="128"/>
      <c r="M227" s="133"/>
      <c r="N227" s="134"/>
      <c r="O227" s="134"/>
      <c r="P227" s="135">
        <f>SUM(P228:P233)</f>
        <v>0</v>
      </c>
      <c r="Q227" s="134"/>
      <c r="R227" s="135">
        <f>SUM(R228:R233)</f>
        <v>0</v>
      </c>
      <c r="S227" s="134"/>
      <c r="T227" s="136">
        <f>SUM(T228:T233)</f>
        <v>0</v>
      </c>
      <c r="AR227" s="129" t="s">
        <v>80</v>
      </c>
      <c r="AT227" s="137" t="s">
        <v>71</v>
      </c>
      <c r="AU227" s="137" t="s">
        <v>80</v>
      </c>
      <c r="AY227" s="129" t="s">
        <v>181</v>
      </c>
      <c r="BK227" s="138">
        <f>SUM(BK228:BK233)</f>
        <v>0</v>
      </c>
    </row>
    <row r="228" spans="1:65" s="2" customFormat="1" ht="44.25" customHeight="1">
      <c r="A228" s="29"/>
      <c r="B228" s="141"/>
      <c r="C228" s="162" t="s">
        <v>948</v>
      </c>
      <c r="D228" s="162" t="s">
        <v>220</v>
      </c>
      <c r="E228" s="163" t="s">
        <v>1398</v>
      </c>
      <c r="F228" s="164" t="s">
        <v>1399</v>
      </c>
      <c r="G228" s="165" t="s">
        <v>434</v>
      </c>
      <c r="H228" s="166">
        <v>7.7919999999999998</v>
      </c>
      <c r="I228" s="167"/>
      <c r="J228" s="168">
        <f>ROUND(I228*H228,2)</f>
        <v>0</v>
      </c>
      <c r="K228" s="169"/>
      <c r="L228" s="30"/>
      <c r="M228" s="170" t="s">
        <v>1</v>
      </c>
      <c r="N228" s="171" t="s">
        <v>37</v>
      </c>
      <c r="O228" s="55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5" t="s">
        <v>188</v>
      </c>
      <c r="AT228" s="155" t="s">
        <v>220</v>
      </c>
      <c r="AU228" s="155" t="s">
        <v>82</v>
      </c>
      <c r="AY228" s="14" t="s">
        <v>181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4" t="s">
        <v>80</v>
      </c>
      <c r="BK228" s="156">
        <f>ROUND(I228*H228,2)</f>
        <v>0</v>
      </c>
      <c r="BL228" s="14" t="s">
        <v>188</v>
      </c>
      <c r="BM228" s="155" t="s">
        <v>1400</v>
      </c>
    </row>
    <row r="229" spans="1:65" s="2" customFormat="1" ht="29.25">
      <c r="A229" s="29"/>
      <c r="B229" s="30"/>
      <c r="C229" s="29"/>
      <c r="D229" s="157" t="s">
        <v>190</v>
      </c>
      <c r="E229" s="29"/>
      <c r="F229" s="158" t="s">
        <v>1399</v>
      </c>
      <c r="G229" s="29"/>
      <c r="H229" s="29"/>
      <c r="I229" s="159"/>
      <c r="J229" s="29"/>
      <c r="K229" s="29"/>
      <c r="L229" s="30"/>
      <c r="M229" s="160"/>
      <c r="N229" s="161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190</v>
      </c>
      <c r="AU229" s="14" t="s">
        <v>82</v>
      </c>
    </row>
    <row r="230" spans="1:65" s="2" customFormat="1" ht="33" customHeight="1">
      <c r="A230" s="29"/>
      <c r="B230" s="141"/>
      <c r="C230" s="162" t="s">
        <v>950</v>
      </c>
      <c r="D230" s="162" t="s">
        <v>220</v>
      </c>
      <c r="E230" s="163" t="s">
        <v>1209</v>
      </c>
      <c r="F230" s="164" t="s">
        <v>1210</v>
      </c>
      <c r="G230" s="165" t="s">
        <v>434</v>
      </c>
      <c r="H230" s="166">
        <v>7.7919999999999998</v>
      </c>
      <c r="I230" s="167"/>
      <c r="J230" s="168">
        <f>ROUND(I230*H230,2)</f>
        <v>0</v>
      </c>
      <c r="K230" s="169"/>
      <c r="L230" s="30"/>
      <c r="M230" s="170" t="s">
        <v>1</v>
      </c>
      <c r="N230" s="171" t="s">
        <v>37</v>
      </c>
      <c r="O230" s="55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5" t="s">
        <v>188</v>
      </c>
      <c r="AT230" s="155" t="s">
        <v>220</v>
      </c>
      <c r="AU230" s="155" t="s">
        <v>82</v>
      </c>
      <c r="AY230" s="14" t="s">
        <v>181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4" t="s">
        <v>80</v>
      </c>
      <c r="BK230" s="156">
        <f>ROUND(I230*H230,2)</f>
        <v>0</v>
      </c>
      <c r="BL230" s="14" t="s">
        <v>188</v>
      </c>
      <c r="BM230" s="155" t="s">
        <v>1401</v>
      </c>
    </row>
    <row r="231" spans="1:65" s="2" customFormat="1" ht="19.5">
      <c r="A231" s="29"/>
      <c r="B231" s="30"/>
      <c r="C231" s="29"/>
      <c r="D231" s="157" t="s">
        <v>190</v>
      </c>
      <c r="E231" s="29"/>
      <c r="F231" s="158" t="s">
        <v>1210</v>
      </c>
      <c r="G231" s="29"/>
      <c r="H231" s="29"/>
      <c r="I231" s="159"/>
      <c r="J231" s="29"/>
      <c r="K231" s="29"/>
      <c r="L231" s="30"/>
      <c r="M231" s="160"/>
      <c r="N231" s="161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190</v>
      </c>
      <c r="AU231" s="14" t="s">
        <v>82</v>
      </c>
    </row>
    <row r="232" spans="1:65" s="2" customFormat="1" ht="44.25" customHeight="1">
      <c r="A232" s="29"/>
      <c r="B232" s="141"/>
      <c r="C232" s="162" t="s">
        <v>952</v>
      </c>
      <c r="D232" s="162" t="s">
        <v>220</v>
      </c>
      <c r="E232" s="163" t="s">
        <v>1212</v>
      </c>
      <c r="F232" s="164" t="s">
        <v>1213</v>
      </c>
      <c r="G232" s="165" t="s">
        <v>434</v>
      </c>
      <c r="H232" s="166">
        <v>148.048</v>
      </c>
      <c r="I232" s="167"/>
      <c r="J232" s="168">
        <f>ROUND(I232*H232,2)</f>
        <v>0</v>
      </c>
      <c r="K232" s="169"/>
      <c r="L232" s="30"/>
      <c r="M232" s="170" t="s">
        <v>1</v>
      </c>
      <c r="N232" s="171" t="s">
        <v>37</v>
      </c>
      <c r="O232" s="55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5" t="s">
        <v>188</v>
      </c>
      <c r="AT232" s="155" t="s">
        <v>220</v>
      </c>
      <c r="AU232" s="155" t="s">
        <v>82</v>
      </c>
      <c r="AY232" s="14" t="s">
        <v>181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4" t="s">
        <v>80</v>
      </c>
      <c r="BK232" s="156">
        <f>ROUND(I232*H232,2)</f>
        <v>0</v>
      </c>
      <c r="BL232" s="14" t="s">
        <v>188</v>
      </c>
      <c r="BM232" s="155" t="s">
        <v>1402</v>
      </c>
    </row>
    <row r="233" spans="1:65" s="2" customFormat="1" ht="29.25">
      <c r="A233" s="29"/>
      <c r="B233" s="30"/>
      <c r="C233" s="29"/>
      <c r="D233" s="157" t="s">
        <v>190</v>
      </c>
      <c r="E233" s="29"/>
      <c r="F233" s="158" t="s">
        <v>1213</v>
      </c>
      <c r="G233" s="29"/>
      <c r="H233" s="29"/>
      <c r="I233" s="159"/>
      <c r="J233" s="29"/>
      <c r="K233" s="29"/>
      <c r="L233" s="30"/>
      <c r="M233" s="160"/>
      <c r="N233" s="161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190</v>
      </c>
      <c r="AU233" s="14" t="s">
        <v>82</v>
      </c>
    </row>
    <row r="234" spans="1:65" s="12" customFormat="1" ht="22.9" customHeight="1">
      <c r="B234" s="128"/>
      <c r="D234" s="129" t="s">
        <v>71</v>
      </c>
      <c r="E234" s="139" t="s">
        <v>1215</v>
      </c>
      <c r="F234" s="139" t="s">
        <v>1216</v>
      </c>
      <c r="I234" s="131"/>
      <c r="J234" s="140">
        <f>BK234</f>
        <v>0</v>
      </c>
      <c r="L234" s="128"/>
      <c r="M234" s="133"/>
      <c r="N234" s="134"/>
      <c r="O234" s="134"/>
      <c r="P234" s="135">
        <f>SUM(P235:P236)</f>
        <v>0</v>
      </c>
      <c r="Q234" s="134"/>
      <c r="R234" s="135">
        <f>SUM(R235:R236)</f>
        <v>0</v>
      </c>
      <c r="S234" s="134"/>
      <c r="T234" s="136">
        <f>SUM(T235:T236)</f>
        <v>0</v>
      </c>
      <c r="AR234" s="129" t="s">
        <v>80</v>
      </c>
      <c r="AT234" s="137" t="s">
        <v>71</v>
      </c>
      <c r="AU234" s="137" t="s">
        <v>80</v>
      </c>
      <c r="AY234" s="129" t="s">
        <v>181</v>
      </c>
      <c r="BK234" s="138">
        <f>SUM(BK235:BK236)</f>
        <v>0</v>
      </c>
    </row>
    <row r="235" spans="1:65" s="2" customFormat="1" ht="44.25" customHeight="1">
      <c r="A235" s="29"/>
      <c r="B235" s="141"/>
      <c r="C235" s="162" t="s">
        <v>954</v>
      </c>
      <c r="D235" s="162" t="s">
        <v>220</v>
      </c>
      <c r="E235" s="163" t="s">
        <v>1217</v>
      </c>
      <c r="F235" s="164" t="s">
        <v>1218</v>
      </c>
      <c r="G235" s="165" t="s">
        <v>434</v>
      </c>
      <c r="H235" s="166">
        <v>1396.0029999999999</v>
      </c>
      <c r="I235" s="167"/>
      <c r="J235" s="168">
        <f>ROUND(I235*H235,2)</f>
        <v>0</v>
      </c>
      <c r="K235" s="169"/>
      <c r="L235" s="30"/>
      <c r="M235" s="170" t="s">
        <v>1</v>
      </c>
      <c r="N235" s="171" t="s">
        <v>37</v>
      </c>
      <c r="O235" s="55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5" t="s">
        <v>188</v>
      </c>
      <c r="AT235" s="155" t="s">
        <v>220</v>
      </c>
      <c r="AU235" s="155" t="s">
        <v>82</v>
      </c>
      <c r="AY235" s="14" t="s">
        <v>181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4" t="s">
        <v>80</v>
      </c>
      <c r="BK235" s="156">
        <f>ROUND(I235*H235,2)</f>
        <v>0</v>
      </c>
      <c r="BL235" s="14" t="s">
        <v>188</v>
      </c>
      <c r="BM235" s="155" t="s">
        <v>1403</v>
      </c>
    </row>
    <row r="236" spans="1:65" s="2" customFormat="1" ht="29.25">
      <c r="A236" s="29"/>
      <c r="B236" s="30"/>
      <c r="C236" s="29"/>
      <c r="D236" s="157" t="s">
        <v>190</v>
      </c>
      <c r="E236" s="29"/>
      <c r="F236" s="158" t="s">
        <v>1218</v>
      </c>
      <c r="G236" s="29"/>
      <c r="H236" s="29"/>
      <c r="I236" s="159"/>
      <c r="J236" s="29"/>
      <c r="K236" s="29"/>
      <c r="L236" s="30"/>
      <c r="M236" s="160"/>
      <c r="N236" s="161"/>
      <c r="O236" s="55"/>
      <c r="P236" s="55"/>
      <c r="Q236" s="55"/>
      <c r="R236" s="55"/>
      <c r="S236" s="55"/>
      <c r="T236" s="56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190</v>
      </c>
      <c r="AU236" s="14" t="s">
        <v>82</v>
      </c>
    </row>
    <row r="237" spans="1:65" s="12" customFormat="1" ht="25.9" customHeight="1">
      <c r="B237" s="128"/>
      <c r="D237" s="129" t="s">
        <v>71</v>
      </c>
      <c r="E237" s="130" t="s">
        <v>1220</v>
      </c>
      <c r="F237" s="130" t="s">
        <v>1221</v>
      </c>
      <c r="I237" s="131"/>
      <c r="J237" s="132">
        <f>BK237</f>
        <v>0</v>
      </c>
      <c r="L237" s="128"/>
      <c r="M237" s="133"/>
      <c r="N237" s="134"/>
      <c r="O237" s="134"/>
      <c r="P237" s="135">
        <f>P238</f>
        <v>0</v>
      </c>
      <c r="Q237" s="134"/>
      <c r="R237" s="135">
        <f>R238</f>
        <v>0</v>
      </c>
      <c r="S237" s="134"/>
      <c r="T237" s="136">
        <f>T238</f>
        <v>0</v>
      </c>
      <c r="AR237" s="129" t="s">
        <v>82</v>
      </c>
      <c r="AT237" s="137" t="s">
        <v>71</v>
      </c>
      <c r="AU237" s="137" t="s">
        <v>72</v>
      </c>
      <c r="AY237" s="129" t="s">
        <v>181</v>
      </c>
      <c r="BK237" s="138">
        <f>BK238</f>
        <v>0</v>
      </c>
    </row>
    <row r="238" spans="1:65" s="12" customFormat="1" ht="22.9" customHeight="1">
      <c r="B238" s="128"/>
      <c r="D238" s="129" t="s">
        <v>71</v>
      </c>
      <c r="E238" s="139" t="s">
        <v>1222</v>
      </c>
      <c r="F238" s="139" t="s">
        <v>1223</v>
      </c>
      <c r="I238" s="131"/>
      <c r="J238" s="140">
        <f>BK238</f>
        <v>0</v>
      </c>
      <c r="L238" s="128"/>
      <c r="M238" s="133"/>
      <c r="N238" s="134"/>
      <c r="O238" s="134"/>
      <c r="P238" s="135">
        <f>SUM(P239:P258)</f>
        <v>0</v>
      </c>
      <c r="Q238" s="134"/>
      <c r="R238" s="135">
        <f>SUM(R239:R258)</f>
        <v>0</v>
      </c>
      <c r="S238" s="134"/>
      <c r="T238" s="136">
        <f>SUM(T239:T258)</f>
        <v>0</v>
      </c>
      <c r="AR238" s="129" t="s">
        <v>82</v>
      </c>
      <c r="AT238" s="137" t="s">
        <v>71</v>
      </c>
      <c r="AU238" s="137" t="s">
        <v>80</v>
      </c>
      <c r="AY238" s="129" t="s">
        <v>181</v>
      </c>
      <c r="BK238" s="138">
        <f>SUM(BK239:BK258)</f>
        <v>0</v>
      </c>
    </row>
    <row r="239" spans="1:65" s="2" customFormat="1" ht="33" customHeight="1">
      <c r="A239" s="29"/>
      <c r="B239" s="141"/>
      <c r="C239" s="162" t="s">
        <v>960</v>
      </c>
      <c r="D239" s="162" t="s">
        <v>220</v>
      </c>
      <c r="E239" s="163" t="s">
        <v>1224</v>
      </c>
      <c r="F239" s="164" t="s">
        <v>1225</v>
      </c>
      <c r="G239" s="165" t="s">
        <v>633</v>
      </c>
      <c r="H239" s="166">
        <v>24</v>
      </c>
      <c r="I239" s="167"/>
      <c r="J239" s="168">
        <f>ROUND(I239*H239,2)</f>
        <v>0</v>
      </c>
      <c r="K239" s="169"/>
      <c r="L239" s="30"/>
      <c r="M239" s="170" t="s">
        <v>1</v>
      </c>
      <c r="N239" s="171" t="s">
        <v>37</v>
      </c>
      <c r="O239" s="55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5" t="s">
        <v>249</v>
      </c>
      <c r="AT239" s="155" t="s">
        <v>220</v>
      </c>
      <c r="AU239" s="155" t="s">
        <v>82</v>
      </c>
      <c r="AY239" s="14" t="s">
        <v>181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4" t="s">
        <v>80</v>
      </c>
      <c r="BK239" s="156">
        <f>ROUND(I239*H239,2)</f>
        <v>0</v>
      </c>
      <c r="BL239" s="14" t="s">
        <v>249</v>
      </c>
      <c r="BM239" s="155" t="s">
        <v>1404</v>
      </c>
    </row>
    <row r="240" spans="1:65" s="2" customFormat="1" ht="19.5">
      <c r="A240" s="29"/>
      <c r="B240" s="30"/>
      <c r="C240" s="29"/>
      <c r="D240" s="157" t="s">
        <v>190</v>
      </c>
      <c r="E240" s="29"/>
      <c r="F240" s="158" t="s">
        <v>1225</v>
      </c>
      <c r="G240" s="29"/>
      <c r="H240" s="29"/>
      <c r="I240" s="159"/>
      <c r="J240" s="29"/>
      <c r="K240" s="29"/>
      <c r="L240" s="30"/>
      <c r="M240" s="160"/>
      <c r="N240" s="161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190</v>
      </c>
      <c r="AU240" s="14" t="s">
        <v>82</v>
      </c>
    </row>
    <row r="241" spans="1:65" s="2" customFormat="1" ht="24.2" customHeight="1">
      <c r="A241" s="29"/>
      <c r="B241" s="141"/>
      <c r="C241" s="162" t="s">
        <v>956</v>
      </c>
      <c r="D241" s="162" t="s">
        <v>220</v>
      </c>
      <c r="E241" s="163" t="s">
        <v>1227</v>
      </c>
      <c r="F241" s="164" t="s">
        <v>1228</v>
      </c>
      <c r="G241" s="165" t="s">
        <v>633</v>
      </c>
      <c r="H241" s="166">
        <v>238.08</v>
      </c>
      <c r="I241" s="167"/>
      <c r="J241" s="168">
        <f>ROUND(I241*H241,2)</f>
        <v>0</v>
      </c>
      <c r="K241" s="169"/>
      <c r="L241" s="30"/>
      <c r="M241" s="170" t="s">
        <v>1</v>
      </c>
      <c r="N241" s="171" t="s">
        <v>37</v>
      </c>
      <c r="O241" s="55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5" t="s">
        <v>249</v>
      </c>
      <c r="AT241" s="155" t="s">
        <v>220</v>
      </c>
      <c r="AU241" s="155" t="s">
        <v>82</v>
      </c>
      <c r="AY241" s="14" t="s">
        <v>181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4" t="s">
        <v>80</v>
      </c>
      <c r="BK241" s="156">
        <f>ROUND(I241*H241,2)</f>
        <v>0</v>
      </c>
      <c r="BL241" s="14" t="s">
        <v>249</v>
      </c>
      <c r="BM241" s="155" t="s">
        <v>1405</v>
      </c>
    </row>
    <row r="242" spans="1:65" s="2" customFormat="1" ht="19.5">
      <c r="A242" s="29"/>
      <c r="B242" s="30"/>
      <c r="C242" s="29"/>
      <c r="D242" s="157" t="s">
        <v>190</v>
      </c>
      <c r="E242" s="29"/>
      <c r="F242" s="158" t="s">
        <v>1228</v>
      </c>
      <c r="G242" s="29"/>
      <c r="H242" s="29"/>
      <c r="I242" s="159"/>
      <c r="J242" s="29"/>
      <c r="K242" s="29"/>
      <c r="L242" s="30"/>
      <c r="M242" s="160"/>
      <c r="N242" s="161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190</v>
      </c>
      <c r="AU242" s="14" t="s">
        <v>82</v>
      </c>
    </row>
    <row r="243" spans="1:65" s="2" customFormat="1" ht="33" customHeight="1">
      <c r="A243" s="29"/>
      <c r="B243" s="141"/>
      <c r="C243" s="142" t="s">
        <v>958</v>
      </c>
      <c r="D243" s="142" t="s">
        <v>183</v>
      </c>
      <c r="E243" s="143" t="s">
        <v>1406</v>
      </c>
      <c r="F243" s="144" t="s">
        <v>1407</v>
      </c>
      <c r="G243" s="145" t="s">
        <v>633</v>
      </c>
      <c r="H243" s="146">
        <v>305.45400000000001</v>
      </c>
      <c r="I243" s="147"/>
      <c r="J243" s="148">
        <f>ROUND(I243*H243,2)</f>
        <v>0</v>
      </c>
      <c r="K243" s="149"/>
      <c r="L243" s="150"/>
      <c r="M243" s="151" t="s">
        <v>1</v>
      </c>
      <c r="N243" s="152" t="s">
        <v>37</v>
      </c>
      <c r="O243" s="55"/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5" t="s">
        <v>562</v>
      </c>
      <c r="AT243" s="155" t="s">
        <v>183</v>
      </c>
      <c r="AU243" s="155" t="s">
        <v>82</v>
      </c>
      <c r="AY243" s="14" t="s">
        <v>181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4" t="s">
        <v>80</v>
      </c>
      <c r="BK243" s="156">
        <f>ROUND(I243*H243,2)</f>
        <v>0</v>
      </c>
      <c r="BL243" s="14" t="s">
        <v>249</v>
      </c>
      <c r="BM243" s="155" t="s">
        <v>1408</v>
      </c>
    </row>
    <row r="244" spans="1:65" s="2" customFormat="1" ht="19.5">
      <c r="A244" s="29"/>
      <c r="B244" s="30"/>
      <c r="C244" s="29"/>
      <c r="D244" s="157" t="s">
        <v>190</v>
      </c>
      <c r="E244" s="29"/>
      <c r="F244" s="158" t="s">
        <v>1407</v>
      </c>
      <c r="G244" s="29"/>
      <c r="H244" s="29"/>
      <c r="I244" s="159"/>
      <c r="J244" s="29"/>
      <c r="K244" s="29"/>
      <c r="L244" s="30"/>
      <c r="M244" s="160"/>
      <c r="N244" s="161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190</v>
      </c>
      <c r="AU244" s="14" t="s">
        <v>82</v>
      </c>
    </row>
    <row r="245" spans="1:65" s="2" customFormat="1" ht="24.2" customHeight="1">
      <c r="A245" s="29"/>
      <c r="B245" s="141"/>
      <c r="C245" s="162" t="s">
        <v>962</v>
      </c>
      <c r="D245" s="162" t="s">
        <v>220</v>
      </c>
      <c r="E245" s="163" t="s">
        <v>1233</v>
      </c>
      <c r="F245" s="164" t="s">
        <v>1234</v>
      </c>
      <c r="G245" s="165" t="s">
        <v>413</v>
      </c>
      <c r="H245" s="166">
        <v>28.8</v>
      </c>
      <c r="I245" s="167"/>
      <c r="J245" s="168">
        <f>ROUND(I245*H245,2)</f>
        <v>0</v>
      </c>
      <c r="K245" s="169"/>
      <c r="L245" s="30"/>
      <c r="M245" s="170" t="s">
        <v>1</v>
      </c>
      <c r="N245" s="171" t="s">
        <v>37</v>
      </c>
      <c r="O245" s="55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5" t="s">
        <v>249</v>
      </c>
      <c r="AT245" s="155" t="s">
        <v>220</v>
      </c>
      <c r="AU245" s="155" t="s">
        <v>82</v>
      </c>
      <c r="AY245" s="14" t="s">
        <v>181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4" t="s">
        <v>80</v>
      </c>
      <c r="BK245" s="156">
        <f>ROUND(I245*H245,2)</f>
        <v>0</v>
      </c>
      <c r="BL245" s="14" t="s">
        <v>249</v>
      </c>
      <c r="BM245" s="155" t="s">
        <v>1409</v>
      </c>
    </row>
    <row r="246" spans="1:65" s="2" customFormat="1" ht="19.5">
      <c r="A246" s="29"/>
      <c r="B246" s="30"/>
      <c r="C246" s="29"/>
      <c r="D246" s="157" t="s">
        <v>190</v>
      </c>
      <c r="E246" s="29"/>
      <c r="F246" s="158" t="s">
        <v>1234</v>
      </c>
      <c r="G246" s="29"/>
      <c r="H246" s="29"/>
      <c r="I246" s="159"/>
      <c r="J246" s="29"/>
      <c r="K246" s="29"/>
      <c r="L246" s="30"/>
      <c r="M246" s="160"/>
      <c r="N246" s="161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190</v>
      </c>
      <c r="AU246" s="14" t="s">
        <v>82</v>
      </c>
    </row>
    <row r="247" spans="1:65" s="2" customFormat="1" ht="21.75" customHeight="1">
      <c r="A247" s="29"/>
      <c r="B247" s="141"/>
      <c r="C247" s="142" t="s">
        <v>964</v>
      </c>
      <c r="D247" s="142" t="s">
        <v>183</v>
      </c>
      <c r="E247" s="143" t="s">
        <v>1236</v>
      </c>
      <c r="F247" s="144" t="s">
        <v>1237</v>
      </c>
      <c r="G247" s="145" t="s">
        <v>413</v>
      </c>
      <c r="H247" s="146">
        <v>28.8</v>
      </c>
      <c r="I247" s="147"/>
      <c r="J247" s="148">
        <f>ROUND(I247*H247,2)</f>
        <v>0</v>
      </c>
      <c r="K247" s="149"/>
      <c r="L247" s="150"/>
      <c r="M247" s="151" t="s">
        <v>1</v>
      </c>
      <c r="N247" s="152" t="s">
        <v>37</v>
      </c>
      <c r="O247" s="55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5" t="s">
        <v>562</v>
      </c>
      <c r="AT247" s="155" t="s">
        <v>183</v>
      </c>
      <c r="AU247" s="155" t="s">
        <v>82</v>
      </c>
      <c r="AY247" s="14" t="s">
        <v>181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4" t="s">
        <v>80</v>
      </c>
      <c r="BK247" s="156">
        <f>ROUND(I247*H247,2)</f>
        <v>0</v>
      </c>
      <c r="BL247" s="14" t="s">
        <v>249</v>
      </c>
      <c r="BM247" s="155" t="s">
        <v>1410</v>
      </c>
    </row>
    <row r="248" spans="1:65" s="2" customFormat="1" ht="11.25">
      <c r="A248" s="29"/>
      <c r="B248" s="30"/>
      <c r="C248" s="29"/>
      <c r="D248" s="157" t="s">
        <v>190</v>
      </c>
      <c r="E248" s="29"/>
      <c r="F248" s="158" t="s">
        <v>1237</v>
      </c>
      <c r="G248" s="29"/>
      <c r="H248" s="29"/>
      <c r="I248" s="159"/>
      <c r="J248" s="29"/>
      <c r="K248" s="29"/>
      <c r="L248" s="30"/>
      <c r="M248" s="160"/>
      <c r="N248" s="161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190</v>
      </c>
      <c r="AU248" s="14" t="s">
        <v>82</v>
      </c>
    </row>
    <row r="249" spans="1:65" s="2" customFormat="1" ht="24.2" customHeight="1">
      <c r="A249" s="29"/>
      <c r="B249" s="141"/>
      <c r="C249" s="142" t="s">
        <v>966</v>
      </c>
      <c r="D249" s="142" t="s">
        <v>183</v>
      </c>
      <c r="E249" s="143" t="s">
        <v>1239</v>
      </c>
      <c r="F249" s="144" t="s">
        <v>1240</v>
      </c>
      <c r="G249" s="145" t="s">
        <v>368</v>
      </c>
      <c r="H249" s="146">
        <v>75</v>
      </c>
      <c r="I249" s="147"/>
      <c r="J249" s="148">
        <f>ROUND(I249*H249,2)</f>
        <v>0</v>
      </c>
      <c r="K249" s="149"/>
      <c r="L249" s="150"/>
      <c r="M249" s="151" t="s">
        <v>1</v>
      </c>
      <c r="N249" s="152" t="s">
        <v>37</v>
      </c>
      <c r="O249" s="55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5" t="s">
        <v>562</v>
      </c>
      <c r="AT249" s="155" t="s">
        <v>183</v>
      </c>
      <c r="AU249" s="155" t="s">
        <v>82</v>
      </c>
      <c r="AY249" s="14" t="s">
        <v>181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4" t="s">
        <v>80</v>
      </c>
      <c r="BK249" s="156">
        <f>ROUND(I249*H249,2)</f>
        <v>0</v>
      </c>
      <c r="BL249" s="14" t="s">
        <v>249</v>
      </c>
      <c r="BM249" s="155" t="s">
        <v>1411</v>
      </c>
    </row>
    <row r="250" spans="1:65" s="2" customFormat="1" ht="19.5">
      <c r="A250" s="29"/>
      <c r="B250" s="30"/>
      <c r="C250" s="29"/>
      <c r="D250" s="157" t="s">
        <v>190</v>
      </c>
      <c r="E250" s="29"/>
      <c r="F250" s="158" t="s">
        <v>1240</v>
      </c>
      <c r="G250" s="29"/>
      <c r="H250" s="29"/>
      <c r="I250" s="159"/>
      <c r="J250" s="29"/>
      <c r="K250" s="29"/>
      <c r="L250" s="30"/>
      <c r="M250" s="160"/>
      <c r="N250" s="161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190</v>
      </c>
      <c r="AU250" s="14" t="s">
        <v>82</v>
      </c>
    </row>
    <row r="251" spans="1:65" s="2" customFormat="1" ht="16.5" customHeight="1">
      <c r="A251" s="29"/>
      <c r="B251" s="141"/>
      <c r="C251" s="142" t="s">
        <v>971</v>
      </c>
      <c r="D251" s="142" t="s">
        <v>183</v>
      </c>
      <c r="E251" s="143" t="s">
        <v>1242</v>
      </c>
      <c r="F251" s="144" t="s">
        <v>1243</v>
      </c>
      <c r="G251" s="145" t="s">
        <v>368</v>
      </c>
      <c r="H251" s="146">
        <v>75</v>
      </c>
      <c r="I251" s="147"/>
      <c r="J251" s="148">
        <f>ROUND(I251*H251,2)</f>
        <v>0</v>
      </c>
      <c r="K251" s="149"/>
      <c r="L251" s="150"/>
      <c r="M251" s="151" t="s">
        <v>1</v>
      </c>
      <c r="N251" s="152" t="s">
        <v>37</v>
      </c>
      <c r="O251" s="55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5" t="s">
        <v>562</v>
      </c>
      <c r="AT251" s="155" t="s">
        <v>183</v>
      </c>
      <c r="AU251" s="155" t="s">
        <v>82</v>
      </c>
      <c r="AY251" s="14" t="s">
        <v>181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4" t="s">
        <v>80</v>
      </c>
      <c r="BK251" s="156">
        <f>ROUND(I251*H251,2)</f>
        <v>0</v>
      </c>
      <c r="BL251" s="14" t="s">
        <v>249</v>
      </c>
      <c r="BM251" s="155" t="s">
        <v>1412</v>
      </c>
    </row>
    <row r="252" spans="1:65" s="2" customFormat="1" ht="11.25">
      <c r="A252" s="29"/>
      <c r="B252" s="30"/>
      <c r="C252" s="29"/>
      <c r="D252" s="157" t="s">
        <v>190</v>
      </c>
      <c r="E252" s="29"/>
      <c r="F252" s="158" t="s">
        <v>1243</v>
      </c>
      <c r="G252" s="29"/>
      <c r="H252" s="29"/>
      <c r="I252" s="159"/>
      <c r="J252" s="29"/>
      <c r="K252" s="29"/>
      <c r="L252" s="30"/>
      <c r="M252" s="160"/>
      <c r="N252" s="161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190</v>
      </c>
      <c r="AU252" s="14" t="s">
        <v>82</v>
      </c>
    </row>
    <row r="253" spans="1:65" s="2" customFormat="1" ht="16.5" customHeight="1">
      <c r="A253" s="29"/>
      <c r="B253" s="141"/>
      <c r="C253" s="142" t="s">
        <v>973</v>
      </c>
      <c r="D253" s="142" t="s">
        <v>183</v>
      </c>
      <c r="E253" s="143" t="s">
        <v>1245</v>
      </c>
      <c r="F253" s="144" t="s">
        <v>1246</v>
      </c>
      <c r="G253" s="145" t="s">
        <v>413</v>
      </c>
      <c r="H253" s="146">
        <v>28.8</v>
      </c>
      <c r="I253" s="147"/>
      <c r="J253" s="148">
        <f>ROUND(I253*H253,2)</f>
        <v>0</v>
      </c>
      <c r="K253" s="149"/>
      <c r="L253" s="150"/>
      <c r="M253" s="151" t="s">
        <v>1</v>
      </c>
      <c r="N253" s="152" t="s">
        <v>37</v>
      </c>
      <c r="O253" s="55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5" t="s">
        <v>562</v>
      </c>
      <c r="AT253" s="155" t="s">
        <v>183</v>
      </c>
      <c r="AU253" s="155" t="s">
        <v>82</v>
      </c>
      <c r="AY253" s="14" t="s">
        <v>181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4" t="s">
        <v>80</v>
      </c>
      <c r="BK253" s="156">
        <f>ROUND(I253*H253,2)</f>
        <v>0</v>
      </c>
      <c r="BL253" s="14" t="s">
        <v>249</v>
      </c>
      <c r="BM253" s="155" t="s">
        <v>1413</v>
      </c>
    </row>
    <row r="254" spans="1:65" s="2" customFormat="1" ht="11.25">
      <c r="A254" s="29"/>
      <c r="B254" s="30"/>
      <c r="C254" s="29"/>
      <c r="D254" s="157" t="s">
        <v>190</v>
      </c>
      <c r="E254" s="29"/>
      <c r="F254" s="158" t="s">
        <v>1246</v>
      </c>
      <c r="G254" s="29"/>
      <c r="H254" s="29"/>
      <c r="I254" s="159"/>
      <c r="J254" s="29"/>
      <c r="K254" s="29"/>
      <c r="L254" s="30"/>
      <c r="M254" s="160"/>
      <c r="N254" s="161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190</v>
      </c>
      <c r="AU254" s="14" t="s">
        <v>82</v>
      </c>
    </row>
    <row r="255" spans="1:65" s="2" customFormat="1" ht="49.15" customHeight="1">
      <c r="A255" s="29"/>
      <c r="B255" s="141"/>
      <c r="C255" s="162" t="s">
        <v>1248</v>
      </c>
      <c r="D255" s="162" t="s">
        <v>220</v>
      </c>
      <c r="E255" s="163" t="s">
        <v>1249</v>
      </c>
      <c r="F255" s="164" t="s">
        <v>1250</v>
      </c>
      <c r="G255" s="165" t="s">
        <v>434</v>
      </c>
      <c r="H255" s="166">
        <v>1.48</v>
      </c>
      <c r="I255" s="167"/>
      <c r="J255" s="168">
        <f>ROUND(I255*H255,2)</f>
        <v>0</v>
      </c>
      <c r="K255" s="169"/>
      <c r="L255" s="30"/>
      <c r="M255" s="170" t="s">
        <v>1</v>
      </c>
      <c r="N255" s="171" t="s">
        <v>37</v>
      </c>
      <c r="O255" s="55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5" t="s">
        <v>249</v>
      </c>
      <c r="AT255" s="155" t="s">
        <v>220</v>
      </c>
      <c r="AU255" s="155" t="s">
        <v>82</v>
      </c>
      <c r="AY255" s="14" t="s">
        <v>181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4" t="s">
        <v>80</v>
      </c>
      <c r="BK255" s="156">
        <f>ROUND(I255*H255,2)</f>
        <v>0</v>
      </c>
      <c r="BL255" s="14" t="s">
        <v>249</v>
      </c>
      <c r="BM255" s="155" t="s">
        <v>1414</v>
      </c>
    </row>
    <row r="256" spans="1:65" s="2" customFormat="1" ht="29.25">
      <c r="A256" s="29"/>
      <c r="B256" s="30"/>
      <c r="C256" s="29"/>
      <c r="D256" s="157" t="s">
        <v>190</v>
      </c>
      <c r="E256" s="29"/>
      <c r="F256" s="158" t="s">
        <v>1250</v>
      </c>
      <c r="G256" s="29"/>
      <c r="H256" s="29"/>
      <c r="I256" s="159"/>
      <c r="J256" s="29"/>
      <c r="K256" s="29"/>
      <c r="L256" s="30"/>
      <c r="M256" s="160"/>
      <c r="N256" s="161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190</v>
      </c>
      <c r="AU256" s="14" t="s">
        <v>82</v>
      </c>
    </row>
    <row r="257" spans="1:65" s="2" customFormat="1" ht="76.349999999999994" customHeight="1">
      <c r="A257" s="29"/>
      <c r="B257" s="141"/>
      <c r="C257" s="162" t="s">
        <v>1252</v>
      </c>
      <c r="D257" s="162" t="s">
        <v>220</v>
      </c>
      <c r="E257" s="163" t="s">
        <v>1253</v>
      </c>
      <c r="F257" s="164" t="s">
        <v>1254</v>
      </c>
      <c r="G257" s="165" t="s">
        <v>434</v>
      </c>
      <c r="H257" s="166">
        <v>28.12</v>
      </c>
      <c r="I257" s="167"/>
      <c r="J257" s="168">
        <f>ROUND(I257*H257,2)</f>
        <v>0</v>
      </c>
      <c r="K257" s="169"/>
      <c r="L257" s="30"/>
      <c r="M257" s="170" t="s">
        <v>1</v>
      </c>
      <c r="N257" s="171" t="s">
        <v>37</v>
      </c>
      <c r="O257" s="55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5" t="s">
        <v>249</v>
      </c>
      <c r="AT257" s="155" t="s">
        <v>220</v>
      </c>
      <c r="AU257" s="155" t="s">
        <v>82</v>
      </c>
      <c r="AY257" s="14" t="s">
        <v>181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4" t="s">
        <v>80</v>
      </c>
      <c r="BK257" s="156">
        <f>ROUND(I257*H257,2)</f>
        <v>0</v>
      </c>
      <c r="BL257" s="14" t="s">
        <v>249</v>
      </c>
      <c r="BM257" s="155" t="s">
        <v>1415</v>
      </c>
    </row>
    <row r="258" spans="1:65" s="2" customFormat="1" ht="48.75">
      <c r="A258" s="29"/>
      <c r="B258" s="30"/>
      <c r="C258" s="29"/>
      <c r="D258" s="157" t="s">
        <v>190</v>
      </c>
      <c r="E258" s="29"/>
      <c r="F258" s="158" t="s">
        <v>1256</v>
      </c>
      <c r="G258" s="29"/>
      <c r="H258" s="29"/>
      <c r="I258" s="159"/>
      <c r="J258" s="29"/>
      <c r="K258" s="29"/>
      <c r="L258" s="30"/>
      <c r="M258" s="160"/>
      <c r="N258" s="161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190</v>
      </c>
      <c r="AU258" s="14" t="s">
        <v>82</v>
      </c>
    </row>
    <row r="259" spans="1:65" s="12" customFormat="1" ht="25.9" customHeight="1">
      <c r="B259" s="128"/>
      <c r="D259" s="129" t="s">
        <v>71</v>
      </c>
      <c r="E259" s="130" t="s">
        <v>430</v>
      </c>
      <c r="F259" s="130" t="s">
        <v>431</v>
      </c>
      <c r="I259" s="131"/>
      <c r="J259" s="132">
        <f>BK259</f>
        <v>0</v>
      </c>
      <c r="L259" s="128"/>
      <c r="M259" s="133"/>
      <c r="N259" s="134"/>
      <c r="O259" s="134"/>
      <c r="P259" s="135">
        <f>P260</f>
        <v>0</v>
      </c>
      <c r="Q259" s="134"/>
      <c r="R259" s="135">
        <f>R260</f>
        <v>0</v>
      </c>
      <c r="S259" s="134"/>
      <c r="T259" s="136">
        <f>T260</f>
        <v>0</v>
      </c>
      <c r="AR259" s="129" t="s">
        <v>188</v>
      </c>
      <c r="AT259" s="137" t="s">
        <v>71</v>
      </c>
      <c r="AU259" s="137" t="s">
        <v>72</v>
      </c>
      <c r="AY259" s="129" t="s">
        <v>181</v>
      </c>
      <c r="BK259" s="138">
        <f>BK260</f>
        <v>0</v>
      </c>
    </row>
    <row r="260" spans="1:65" s="12" customFormat="1" ht="22.9" customHeight="1">
      <c r="B260" s="128"/>
      <c r="D260" s="129" t="s">
        <v>71</v>
      </c>
      <c r="E260" s="139" t="s">
        <v>1416</v>
      </c>
      <c r="F260" s="139" t="s">
        <v>1417</v>
      </c>
      <c r="I260" s="131"/>
      <c r="J260" s="140">
        <f>BK260</f>
        <v>0</v>
      </c>
      <c r="L260" s="128"/>
      <c r="M260" s="133"/>
      <c r="N260" s="134"/>
      <c r="O260" s="134"/>
      <c r="P260" s="135">
        <f>SUM(P261:P262)</f>
        <v>0</v>
      </c>
      <c r="Q260" s="134"/>
      <c r="R260" s="135">
        <f>SUM(R261:R262)</f>
        <v>0</v>
      </c>
      <c r="S260" s="134"/>
      <c r="T260" s="136">
        <f>SUM(T261:T262)</f>
        <v>0</v>
      </c>
      <c r="AR260" s="129" t="s">
        <v>188</v>
      </c>
      <c r="AT260" s="137" t="s">
        <v>71</v>
      </c>
      <c r="AU260" s="137" t="s">
        <v>80</v>
      </c>
      <c r="AY260" s="129" t="s">
        <v>181</v>
      </c>
      <c r="BK260" s="138">
        <f>SUM(BK261:BK262)</f>
        <v>0</v>
      </c>
    </row>
    <row r="261" spans="1:65" s="2" customFormat="1" ht="33" customHeight="1">
      <c r="A261" s="29"/>
      <c r="B261" s="141"/>
      <c r="C261" s="162" t="s">
        <v>1418</v>
      </c>
      <c r="D261" s="162" t="s">
        <v>220</v>
      </c>
      <c r="E261" s="163" t="s">
        <v>1419</v>
      </c>
      <c r="F261" s="164" t="s">
        <v>1420</v>
      </c>
      <c r="G261" s="165" t="s">
        <v>1421</v>
      </c>
      <c r="H261" s="166">
        <v>1</v>
      </c>
      <c r="I261" s="167"/>
      <c r="J261" s="168">
        <f>ROUND(I261*H261,2)</f>
        <v>0</v>
      </c>
      <c r="K261" s="169"/>
      <c r="L261" s="30"/>
      <c r="M261" s="170" t="s">
        <v>1</v>
      </c>
      <c r="N261" s="171" t="s">
        <v>37</v>
      </c>
      <c r="O261" s="55"/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5" t="s">
        <v>435</v>
      </c>
      <c r="AT261" s="155" t="s">
        <v>220</v>
      </c>
      <c r="AU261" s="155" t="s">
        <v>82</v>
      </c>
      <c r="AY261" s="14" t="s">
        <v>181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4" t="s">
        <v>80</v>
      </c>
      <c r="BK261" s="156">
        <f>ROUND(I261*H261,2)</f>
        <v>0</v>
      </c>
      <c r="BL261" s="14" t="s">
        <v>435</v>
      </c>
      <c r="BM261" s="155" t="s">
        <v>1422</v>
      </c>
    </row>
    <row r="262" spans="1:65" s="2" customFormat="1" ht="19.5">
      <c r="A262" s="29"/>
      <c r="B262" s="30"/>
      <c r="C262" s="29"/>
      <c r="D262" s="157" t="s">
        <v>190</v>
      </c>
      <c r="E262" s="29"/>
      <c r="F262" s="158" t="s">
        <v>1423</v>
      </c>
      <c r="G262" s="29"/>
      <c r="H262" s="29"/>
      <c r="I262" s="159"/>
      <c r="J262" s="29"/>
      <c r="K262" s="29"/>
      <c r="L262" s="30"/>
      <c r="M262" s="172"/>
      <c r="N262" s="173"/>
      <c r="O262" s="174"/>
      <c r="P262" s="174"/>
      <c r="Q262" s="174"/>
      <c r="R262" s="174"/>
      <c r="S262" s="174"/>
      <c r="T262" s="175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190</v>
      </c>
      <c r="AU262" s="14" t="s">
        <v>82</v>
      </c>
    </row>
    <row r="263" spans="1:65" s="2" customFormat="1" ht="6.95" customHeight="1">
      <c r="A263" s="29"/>
      <c r="B263" s="44"/>
      <c r="C263" s="45"/>
      <c r="D263" s="45"/>
      <c r="E263" s="45"/>
      <c r="F263" s="45"/>
      <c r="G263" s="45"/>
      <c r="H263" s="45"/>
      <c r="I263" s="45"/>
      <c r="J263" s="45"/>
      <c r="K263" s="45"/>
      <c r="L263" s="30"/>
      <c r="M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</row>
  </sheetData>
  <autoFilter ref="C128:K262" xr:uid="{00000000-0009-0000-0000-00000E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1424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ROUND((SUM(BE119:BE162)),  2)</f>
        <v>0</v>
      </c>
      <c r="G33" s="29"/>
      <c r="H33" s="29"/>
      <c r="I33" s="97">
        <v>0.21</v>
      </c>
      <c r="J33" s="96">
        <f>ROUND(((SUM(BE119:BE162))*I33),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ROUND((SUM(BF119:BF162)),  2)</f>
        <v>0</v>
      </c>
      <c r="G34" s="29"/>
      <c r="H34" s="29"/>
      <c r="I34" s="97">
        <v>0.12</v>
      </c>
      <c r="J34" s="96">
        <f>ROUND(((SUM(BF119:BF162))*I34),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ROUND((SUM(BH119:BH162)),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customHeight="1">
      <c r="A87" s="29"/>
      <c r="B87" s="30"/>
      <c r="C87" s="29"/>
      <c r="D87" s="29"/>
      <c r="E87" s="213" t="str">
        <f>E9</f>
        <v>SO 01-20-04.1 - Železniční most v km 197,328 - Železniční svršek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362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9" customFormat="1" ht="24.95" customHeight="1">
      <c r="B99" s="109"/>
      <c r="D99" s="110" t="s">
        <v>363</v>
      </c>
      <c r="E99" s="111"/>
      <c r="F99" s="111"/>
      <c r="G99" s="111"/>
      <c r="H99" s="111"/>
      <c r="I99" s="111"/>
      <c r="J99" s="112">
        <f>J154</f>
        <v>0</v>
      </c>
      <c r="L99" s="109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30" customHeight="1">
      <c r="A111" s="29"/>
      <c r="B111" s="30"/>
      <c r="C111" s="29"/>
      <c r="D111" s="29"/>
      <c r="E111" s="213" t="str">
        <f>E9</f>
        <v>SO 01-20-04.1 - Železniční most v km 197,328 - Železniční svršek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P120+P154</f>
        <v>0</v>
      </c>
      <c r="Q119" s="63"/>
      <c r="R119" s="125">
        <f>R120+R154</f>
        <v>0</v>
      </c>
      <c r="S119" s="63"/>
      <c r="T119" s="126">
        <f>T120+T154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BK120+BK154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</f>
        <v>0</v>
      </c>
      <c r="Q120" s="134"/>
      <c r="R120" s="135">
        <f>R121</f>
        <v>0</v>
      </c>
      <c r="S120" s="134"/>
      <c r="T120" s="136">
        <f>T121</f>
        <v>0</v>
      </c>
      <c r="AR120" s="129" t="s">
        <v>80</v>
      </c>
      <c r="AT120" s="137" t="s">
        <v>71</v>
      </c>
      <c r="AU120" s="137" t="s">
        <v>72</v>
      </c>
      <c r="AY120" s="129" t="s">
        <v>181</v>
      </c>
      <c r="BK120" s="138">
        <f>BK121</f>
        <v>0</v>
      </c>
    </row>
    <row r="121" spans="1:65" s="12" customFormat="1" ht="22.9" customHeight="1">
      <c r="B121" s="128"/>
      <c r="D121" s="129" t="s">
        <v>71</v>
      </c>
      <c r="E121" s="139" t="s">
        <v>203</v>
      </c>
      <c r="F121" s="139" t="s">
        <v>365</v>
      </c>
      <c r="I121" s="131"/>
      <c r="J121" s="140">
        <f>BK121</f>
        <v>0</v>
      </c>
      <c r="L121" s="128"/>
      <c r="M121" s="133"/>
      <c r="N121" s="134"/>
      <c r="O121" s="134"/>
      <c r="P121" s="135">
        <f>SUM(P122:P153)</f>
        <v>0</v>
      </c>
      <c r="Q121" s="134"/>
      <c r="R121" s="135">
        <f>SUM(R122:R153)</f>
        <v>0</v>
      </c>
      <c r="S121" s="134"/>
      <c r="T121" s="136">
        <f>SUM(T122:T153)</f>
        <v>0</v>
      </c>
      <c r="AR121" s="129" t="s">
        <v>80</v>
      </c>
      <c r="AT121" s="137" t="s">
        <v>71</v>
      </c>
      <c r="AU121" s="137" t="s">
        <v>80</v>
      </c>
      <c r="AY121" s="129" t="s">
        <v>181</v>
      </c>
      <c r="BK121" s="138">
        <f>SUM(BK122:BK153)</f>
        <v>0</v>
      </c>
    </row>
    <row r="122" spans="1:65" s="2" customFormat="1" ht="55.5" customHeight="1">
      <c r="A122" s="29"/>
      <c r="B122" s="141"/>
      <c r="C122" s="162" t="s">
        <v>80</v>
      </c>
      <c r="D122" s="162" t="s">
        <v>220</v>
      </c>
      <c r="E122" s="163" t="s">
        <v>1258</v>
      </c>
      <c r="F122" s="164" t="s">
        <v>1259</v>
      </c>
      <c r="G122" s="165" t="s">
        <v>467</v>
      </c>
      <c r="H122" s="166">
        <v>0.3</v>
      </c>
      <c r="I122" s="167"/>
      <c r="J122" s="168">
        <f>ROUND(I122*H122,2)</f>
        <v>0</v>
      </c>
      <c r="K122" s="169"/>
      <c r="L122" s="30"/>
      <c r="M122" s="170" t="s">
        <v>1</v>
      </c>
      <c r="N122" s="171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188</v>
      </c>
      <c r="AT122" s="155" t="s">
        <v>220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1425</v>
      </c>
    </row>
    <row r="123" spans="1:65" s="2" customFormat="1" ht="39">
      <c r="A123" s="29"/>
      <c r="B123" s="30"/>
      <c r="C123" s="29"/>
      <c r="D123" s="157" t="s">
        <v>190</v>
      </c>
      <c r="E123" s="29"/>
      <c r="F123" s="158" t="s">
        <v>1259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66.75" customHeight="1">
      <c r="A124" s="29"/>
      <c r="B124" s="141"/>
      <c r="C124" s="162" t="s">
        <v>82</v>
      </c>
      <c r="D124" s="162" t="s">
        <v>220</v>
      </c>
      <c r="E124" s="163" t="s">
        <v>1261</v>
      </c>
      <c r="F124" s="164" t="s">
        <v>1262</v>
      </c>
      <c r="G124" s="165" t="s">
        <v>633</v>
      </c>
      <c r="H124" s="166">
        <v>28.8</v>
      </c>
      <c r="I124" s="167"/>
      <c r="J124" s="168">
        <f>ROUND(I124*H124,2)</f>
        <v>0</v>
      </c>
      <c r="K124" s="169"/>
      <c r="L124" s="30"/>
      <c r="M124" s="170" t="s">
        <v>1</v>
      </c>
      <c r="N124" s="171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188</v>
      </c>
      <c r="AT124" s="155" t="s">
        <v>220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1426</v>
      </c>
    </row>
    <row r="125" spans="1:65" s="2" customFormat="1" ht="48.75">
      <c r="A125" s="29"/>
      <c r="B125" s="30"/>
      <c r="C125" s="29"/>
      <c r="D125" s="157" t="s">
        <v>190</v>
      </c>
      <c r="E125" s="29"/>
      <c r="F125" s="158" t="s">
        <v>1264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16.5" customHeight="1">
      <c r="A126" s="29"/>
      <c r="B126" s="141"/>
      <c r="C126" s="142" t="s">
        <v>195</v>
      </c>
      <c r="D126" s="142" t="s">
        <v>183</v>
      </c>
      <c r="E126" s="143" t="s">
        <v>1265</v>
      </c>
      <c r="F126" s="144" t="s">
        <v>1266</v>
      </c>
      <c r="G126" s="145" t="s">
        <v>434</v>
      </c>
      <c r="H126" s="146">
        <v>4.6079999999999997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1427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1266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66.75" customHeight="1">
      <c r="A128" s="29"/>
      <c r="B128" s="141"/>
      <c r="C128" s="162" t="s">
        <v>188</v>
      </c>
      <c r="D128" s="162" t="s">
        <v>220</v>
      </c>
      <c r="E128" s="163" t="s">
        <v>1268</v>
      </c>
      <c r="F128" s="164" t="s">
        <v>1269</v>
      </c>
      <c r="G128" s="165" t="s">
        <v>476</v>
      </c>
      <c r="H128" s="166">
        <v>68.400000000000006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1428</v>
      </c>
    </row>
    <row r="129" spans="1:65" s="2" customFormat="1" ht="48.75">
      <c r="A129" s="29"/>
      <c r="B129" s="30"/>
      <c r="C129" s="29"/>
      <c r="D129" s="157" t="s">
        <v>190</v>
      </c>
      <c r="E129" s="29"/>
      <c r="F129" s="158" t="s">
        <v>1271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66.75" customHeight="1">
      <c r="A130" s="29"/>
      <c r="B130" s="141"/>
      <c r="C130" s="162" t="s">
        <v>203</v>
      </c>
      <c r="D130" s="162" t="s">
        <v>220</v>
      </c>
      <c r="E130" s="163" t="s">
        <v>1272</v>
      </c>
      <c r="F130" s="164" t="s">
        <v>1273</v>
      </c>
      <c r="G130" s="165" t="s">
        <v>476</v>
      </c>
      <c r="H130" s="166">
        <v>68.400000000000006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1429</v>
      </c>
    </row>
    <row r="131" spans="1:65" s="2" customFormat="1" ht="58.5">
      <c r="A131" s="29"/>
      <c r="B131" s="30"/>
      <c r="C131" s="29"/>
      <c r="D131" s="157" t="s">
        <v>190</v>
      </c>
      <c r="E131" s="29"/>
      <c r="F131" s="158" t="s">
        <v>1275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21.75" customHeight="1">
      <c r="A132" s="29"/>
      <c r="B132" s="141"/>
      <c r="C132" s="142" t="s">
        <v>207</v>
      </c>
      <c r="D132" s="142" t="s">
        <v>183</v>
      </c>
      <c r="E132" s="143" t="s">
        <v>462</v>
      </c>
      <c r="F132" s="144" t="s">
        <v>463</v>
      </c>
      <c r="G132" s="145" t="s">
        <v>434</v>
      </c>
      <c r="H132" s="146">
        <v>123.12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1430</v>
      </c>
    </row>
    <row r="133" spans="1:65" s="2" customFormat="1" ht="11.25">
      <c r="A133" s="29"/>
      <c r="B133" s="30"/>
      <c r="C133" s="29"/>
      <c r="D133" s="157" t="s">
        <v>190</v>
      </c>
      <c r="E133" s="29"/>
      <c r="F133" s="158" t="s">
        <v>463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6.75" customHeight="1">
      <c r="A134" s="29"/>
      <c r="B134" s="141"/>
      <c r="C134" s="162" t="s">
        <v>211</v>
      </c>
      <c r="D134" s="162" t="s">
        <v>220</v>
      </c>
      <c r="E134" s="163" t="s">
        <v>483</v>
      </c>
      <c r="F134" s="164" t="s">
        <v>1277</v>
      </c>
      <c r="G134" s="165" t="s">
        <v>467</v>
      </c>
      <c r="H134" s="166">
        <v>3.5999999999999997E-2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1431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486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4.2" customHeight="1">
      <c r="A136" s="29"/>
      <c r="B136" s="141"/>
      <c r="C136" s="142" t="s">
        <v>187</v>
      </c>
      <c r="D136" s="142" t="s">
        <v>183</v>
      </c>
      <c r="E136" s="143" t="s">
        <v>1279</v>
      </c>
      <c r="F136" s="144" t="s">
        <v>1280</v>
      </c>
      <c r="G136" s="145" t="s">
        <v>368</v>
      </c>
      <c r="H136" s="146">
        <v>240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1432</v>
      </c>
    </row>
    <row r="137" spans="1:65" s="2" customFormat="1" ht="19.5">
      <c r="A137" s="29"/>
      <c r="B137" s="30"/>
      <c r="C137" s="29"/>
      <c r="D137" s="157" t="s">
        <v>190</v>
      </c>
      <c r="E137" s="29"/>
      <c r="F137" s="158" t="s">
        <v>1280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21.75" customHeight="1">
      <c r="A138" s="29"/>
      <c r="B138" s="141"/>
      <c r="C138" s="142" t="s">
        <v>219</v>
      </c>
      <c r="D138" s="142" t="s">
        <v>183</v>
      </c>
      <c r="E138" s="143" t="s">
        <v>1282</v>
      </c>
      <c r="F138" s="144" t="s">
        <v>1283</v>
      </c>
      <c r="G138" s="145" t="s">
        <v>368</v>
      </c>
      <c r="H138" s="146">
        <v>120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187</v>
      </c>
      <c r="AT138" s="155" t="s">
        <v>183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1433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1283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66.75" customHeight="1">
      <c r="A140" s="29"/>
      <c r="B140" s="141"/>
      <c r="C140" s="162" t="s">
        <v>225</v>
      </c>
      <c r="D140" s="162" t="s">
        <v>220</v>
      </c>
      <c r="E140" s="163" t="s">
        <v>1285</v>
      </c>
      <c r="F140" s="164" t="s">
        <v>1286</v>
      </c>
      <c r="G140" s="165" t="s">
        <v>467</v>
      </c>
      <c r="H140" s="166">
        <v>3.5999999999999997E-2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1434</v>
      </c>
    </row>
    <row r="141" spans="1:65" s="2" customFormat="1" ht="58.5">
      <c r="A141" s="29"/>
      <c r="B141" s="30"/>
      <c r="C141" s="29"/>
      <c r="D141" s="157" t="s">
        <v>190</v>
      </c>
      <c r="E141" s="29"/>
      <c r="F141" s="158" t="s">
        <v>1288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49.15" customHeight="1">
      <c r="A142" s="29"/>
      <c r="B142" s="141"/>
      <c r="C142" s="162" t="s">
        <v>229</v>
      </c>
      <c r="D142" s="162" t="s">
        <v>220</v>
      </c>
      <c r="E142" s="163" t="s">
        <v>491</v>
      </c>
      <c r="F142" s="164" t="s">
        <v>494</v>
      </c>
      <c r="G142" s="165" t="s">
        <v>368</v>
      </c>
      <c r="H142" s="166">
        <v>8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1435</v>
      </c>
    </row>
    <row r="143" spans="1:65" s="2" customFormat="1" ht="29.25">
      <c r="A143" s="29"/>
      <c r="B143" s="30"/>
      <c r="C143" s="29"/>
      <c r="D143" s="157" t="s">
        <v>190</v>
      </c>
      <c r="E143" s="29"/>
      <c r="F143" s="158" t="s">
        <v>494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76.349999999999994" customHeight="1">
      <c r="A144" s="29"/>
      <c r="B144" s="141"/>
      <c r="C144" s="162" t="s">
        <v>8</v>
      </c>
      <c r="D144" s="162" t="s">
        <v>220</v>
      </c>
      <c r="E144" s="163" t="s">
        <v>1290</v>
      </c>
      <c r="F144" s="164" t="s">
        <v>1291</v>
      </c>
      <c r="G144" s="165" t="s">
        <v>1292</v>
      </c>
      <c r="H144" s="166">
        <v>120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1436</v>
      </c>
    </row>
    <row r="145" spans="1:65" s="2" customFormat="1" ht="48.75">
      <c r="A145" s="29"/>
      <c r="B145" s="30"/>
      <c r="C145" s="29"/>
      <c r="D145" s="157" t="s">
        <v>190</v>
      </c>
      <c r="E145" s="29"/>
      <c r="F145" s="158" t="s">
        <v>1294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76.349999999999994" customHeight="1">
      <c r="A146" s="29"/>
      <c r="B146" s="141"/>
      <c r="C146" s="162" t="s">
        <v>236</v>
      </c>
      <c r="D146" s="162" t="s">
        <v>220</v>
      </c>
      <c r="E146" s="163" t="s">
        <v>1295</v>
      </c>
      <c r="F146" s="164" t="s">
        <v>1296</v>
      </c>
      <c r="G146" s="165" t="s">
        <v>467</v>
      </c>
      <c r="H146" s="166">
        <v>0.3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1437</v>
      </c>
    </row>
    <row r="147" spans="1:65" s="2" customFormat="1" ht="107.25">
      <c r="A147" s="29"/>
      <c r="B147" s="30"/>
      <c r="C147" s="29"/>
      <c r="D147" s="157" t="s">
        <v>190</v>
      </c>
      <c r="E147" s="29"/>
      <c r="F147" s="158" t="s">
        <v>1298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66.75" customHeight="1">
      <c r="A148" s="29"/>
      <c r="B148" s="141"/>
      <c r="C148" s="162" t="s">
        <v>241</v>
      </c>
      <c r="D148" s="162" t="s">
        <v>220</v>
      </c>
      <c r="E148" s="163" t="s">
        <v>1299</v>
      </c>
      <c r="F148" s="164" t="s">
        <v>1300</v>
      </c>
      <c r="G148" s="165" t="s">
        <v>505</v>
      </c>
      <c r="H148" s="166">
        <v>8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1438</v>
      </c>
    </row>
    <row r="149" spans="1:65" s="2" customFormat="1" ht="68.25">
      <c r="A149" s="29"/>
      <c r="B149" s="30"/>
      <c r="C149" s="29"/>
      <c r="D149" s="157" t="s">
        <v>190</v>
      </c>
      <c r="E149" s="29"/>
      <c r="F149" s="158" t="s">
        <v>1302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76.349999999999994" customHeight="1">
      <c r="A150" s="29"/>
      <c r="B150" s="141"/>
      <c r="C150" s="162" t="s">
        <v>245</v>
      </c>
      <c r="D150" s="162" t="s">
        <v>220</v>
      </c>
      <c r="E150" s="163" t="s">
        <v>1303</v>
      </c>
      <c r="F150" s="164" t="s">
        <v>1304</v>
      </c>
      <c r="G150" s="165" t="s">
        <v>413</v>
      </c>
      <c r="H150" s="166">
        <v>150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1439</v>
      </c>
    </row>
    <row r="151" spans="1:65" s="2" customFormat="1" ht="48.75">
      <c r="A151" s="29"/>
      <c r="B151" s="30"/>
      <c r="C151" s="29"/>
      <c r="D151" s="157" t="s">
        <v>190</v>
      </c>
      <c r="E151" s="29"/>
      <c r="F151" s="158" t="s">
        <v>1306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76.349999999999994" customHeight="1">
      <c r="A152" s="29"/>
      <c r="B152" s="141"/>
      <c r="C152" s="162" t="s">
        <v>249</v>
      </c>
      <c r="D152" s="162" t="s">
        <v>220</v>
      </c>
      <c r="E152" s="163" t="s">
        <v>1307</v>
      </c>
      <c r="F152" s="164" t="s">
        <v>1308</v>
      </c>
      <c r="G152" s="165" t="s">
        <v>413</v>
      </c>
      <c r="H152" s="166">
        <v>150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1440</v>
      </c>
    </row>
    <row r="153" spans="1:65" s="2" customFormat="1" ht="58.5">
      <c r="A153" s="29"/>
      <c r="B153" s="30"/>
      <c r="C153" s="29"/>
      <c r="D153" s="157" t="s">
        <v>190</v>
      </c>
      <c r="E153" s="29"/>
      <c r="F153" s="158" t="s">
        <v>1310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12" customFormat="1" ht="25.9" customHeight="1">
      <c r="B154" s="128"/>
      <c r="D154" s="129" t="s">
        <v>71</v>
      </c>
      <c r="E154" s="130" t="s">
        <v>430</v>
      </c>
      <c r="F154" s="130" t="s">
        <v>431</v>
      </c>
      <c r="I154" s="131"/>
      <c r="J154" s="132">
        <f>BK154</f>
        <v>0</v>
      </c>
      <c r="L154" s="128"/>
      <c r="M154" s="133"/>
      <c r="N154" s="134"/>
      <c r="O154" s="134"/>
      <c r="P154" s="135">
        <f>SUM(P155:P162)</f>
        <v>0</v>
      </c>
      <c r="Q154" s="134"/>
      <c r="R154" s="135">
        <f>SUM(R155:R162)</f>
        <v>0</v>
      </c>
      <c r="S154" s="134"/>
      <c r="T154" s="136">
        <f>SUM(T155:T162)</f>
        <v>0</v>
      </c>
      <c r="AR154" s="129" t="s">
        <v>188</v>
      </c>
      <c r="AT154" s="137" t="s">
        <v>71</v>
      </c>
      <c r="AU154" s="137" t="s">
        <v>72</v>
      </c>
      <c r="AY154" s="129" t="s">
        <v>181</v>
      </c>
      <c r="BK154" s="138">
        <f>SUM(BK155:BK162)</f>
        <v>0</v>
      </c>
    </row>
    <row r="155" spans="1:65" s="2" customFormat="1" ht="76.349999999999994" customHeight="1">
      <c r="A155" s="29"/>
      <c r="B155" s="141"/>
      <c r="C155" s="162" t="s">
        <v>253</v>
      </c>
      <c r="D155" s="162" t="s">
        <v>220</v>
      </c>
      <c r="E155" s="163" t="s">
        <v>1311</v>
      </c>
      <c r="F155" s="164" t="s">
        <v>1312</v>
      </c>
      <c r="G155" s="165" t="s">
        <v>434</v>
      </c>
      <c r="H155" s="166">
        <v>246.24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1313</v>
      </c>
      <c r="AT155" s="155" t="s">
        <v>220</v>
      </c>
      <c r="AU155" s="155" t="s">
        <v>80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1313</v>
      </c>
      <c r="BM155" s="155" t="s">
        <v>1441</v>
      </c>
    </row>
    <row r="156" spans="1:65" s="2" customFormat="1" ht="136.5">
      <c r="A156" s="29"/>
      <c r="B156" s="30"/>
      <c r="C156" s="29"/>
      <c r="D156" s="157" t="s">
        <v>190</v>
      </c>
      <c r="E156" s="29"/>
      <c r="F156" s="158" t="s">
        <v>1315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80</v>
      </c>
    </row>
    <row r="157" spans="1:65" s="2" customFormat="1" ht="66.75" customHeight="1">
      <c r="A157" s="29"/>
      <c r="B157" s="141"/>
      <c r="C157" s="162" t="s">
        <v>257</v>
      </c>
      <c r="D157" s="162" t="s">
        <v>220</v>
      </c>
      <c r="E157" s="163" t="s">
        <v>1316</v>
      </c>
      <c r="F157" s="164" t="s">
        <v>1317</v>
      </c>
      <c r="G157" s="165" t="s">
        <v>368</v>
      </c>
      <c r="H157" s="166">
        <v>1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1313</v>
      </c>
      <c r="AT157" s="155" t="s">
        <v>220</v>
      </c>
      <c r="AU157" s="155" t="s">
        <v>80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1313</v>
      </c>
      <c r="BM157" s="155" t="s">
        <v>1442</v>
      </c>
    </row>
    <row r="158" spans="1:65" s="2" customFormat="1" ht="58.5">
      <c r="A158" s="29"/>
      <c r="B158" s="30"/>
      <c r="C158" s="29"/>
      <c r="D158" s="157" t="s">
        <v>190</v>
      </c>
      <c r="E158" s="29"/>
      <c r="F158" s="158" t="s">
        <v>1319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80</v>
      </c>
    </row>
    <row r="159" spans="1:65" s="2" customFormat="1" ht="76.349999999999994" customHeight="1">
      <c r="A159" s="29"/>
      <c r="B159" s="141"/>
      <c r="C159" s="162" t="s">
        <v>262</v>
      </c>
      <c r="D159" s="162" t="s">
        <v>220</v>
      </c>
      <c r="E159" s="163" t="s">
        <v>1320</v>
      </c>
      <c r="F159" s="164" t="s">
        <v>1321</v>
      </c>
      <c r="G159" s="165" t="s">
        <v>368</v>
      </c>
      <c r="H159" s="166">
        <v>1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1313</v>
      </c>
      <c r="AT159" s="155" t="s">
        <v>220</v>
      </c>
      <c r="AU159" s="155" t="s">
        <v>80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1313</v>
      </c>
      <c r="BM159" s="155" t="s">
        <v>1443</v>
      </c>
    </row>
    <row r="160" spans="1:65" s="2" customFormat="1" ht="48.75">
      <c r="A160" s="29"/>
      <c r="B160" s="30"/>
      <c r="C160" s="29"/>
      <c r="D160" s="157" t="s">
        <v>190</v>
      </c>
      <c r="E160" s="29"/>
      <c r="F160" s="158" t="s">
        <v>1323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80</v>
      </c>
    </row>
    <row r="161" spans="1:65" s="2" customFormat="1" ht="66.75" customHeight="1">
      <c r="A161" s="29"/>
      <c r="B161" s="141"/>
      <c r="C161" s="162" t="s">
        <v>267</v>
      </c>
      <c r="D161" s="162" t="s">
        <v>220</v>
      </c>
      <c r="E161" s="163" t="s">
        <v>733</v>
      </c>
      <c r="F161" s="164" t="s">
        <v>1324</v>
      </c>
      <c r="G161" s="165" t="s">
        <v>434</v>
      </c>
      <c r="H161" s="166">
        <v>123.12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1313</v>
      </c>
      <c r="AT161" s="155" t="s">
        <v>220</v>
      </c>
      <c r="AU161" s="155" t="s">
        <v>80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1313</v>
      </c>
      <c r="BM161" s="155" t="s">
        <v>1444</v>
      </c>
    </row>
    <row r="162" spans="1:65" s="2" customFormat="1" ht="58.5">
      <c r="A162" s="29"/>
      <c r="B162" s="30"/>
      <c r="C162" s="29"/>
      <c r="D162" s="157" t="s">
        <v>190</v>
      </c>
      <c r="E162" s="29"/>
      <c r="F162" s="158" t="s">
        <v>736</v>
      </c>
      <c r="G162" s="29"/>
      <c r="H162" s="29"/>
      <c r="I162" s="159"/>
      <c r="J162" s="29"/>
      <c r="K162" s="29"/>
      <c r="L162" s="30"/>
      <c r="M162" s="172"/>
      <c r="N162" s="173"/>
      <c r="O162" s="174"/>
      <c r="P162" s="174"/>
      <c r="Q162" s="174"/>
      <c r="R162" s="174"/>
      <c r="S162" s="174"/>
      <c r="T162" s="175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80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18:K162" xr:uid="{00000000-0009-0000-0000-00000F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2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1445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ROUND((SUM(BE129:BE260)),  2)</f>
        <v>0</v>
      </c>
      <c r="G33" s="29"/>
      <c r="H33" s="29"/>
      <c r="I33" s="97">
        <v>0.21</v>
      </c>
      <c r="J33" s="96">
        <f>ROUND(((SUM(BE129:BE260))*I33),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ROUND((SUM(BF129:BF260)),  2)</f>
        <v>0</v>
      </c>
      <c r="G34" s="29"/>
      <c r="H34" s="29"/>
      <c r="I34" s="97">
        <v>0.12</v>
      </c>
      <c r="J34" s="96">
        <f>ROUND(((SUM(BF129:BF260))*I34),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ROUND((SUM(BG129:BG260)),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ROUND((SUM(BH129:BH260)),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ROUND((SUM(BI129:BI260)),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01-20-04.2 - Železniční most v km 197,328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J158</f>
        <v>0</v>
      </c>
      <c r="L99" s="113"/>
    </row>
    <row r="100" spans="1:31" s="10" customFormat="1" ht="19.899999999999999" customHeight="1">
      <c r="B100" s="113"/>
      <c r="D100" s="114" t="s">
        <v>1053</v>
      </c>
      <c r="E100" s="115"/>
      <c r="F100" s="115"/>
      <c r="G100" s="115"/>
      <c r="H100" s="115"/>
      <c r="I100" s="115"/>
      <c r="J100" s="116">
        <f>J163</f>
        <v>0</v>
      </c>
      <c r="L100" s="113"/>
    </row>
    <row r="101" spans="1:31" s="10" customFormat="1" ht="19.899999999999999" customHeight="1">
      <c r="B101" s="113"/>
      <c r="D101" s="114" t="s">
        <v>1054</v>
      </c>
      <c r="E101" s="115"/>
      <c r="F101" s="115"/>
      <c r="G101" s="115"/>
      <c r="H101" s="115"/>
      <c r="I101" s="115"/>
      <c r="J101" s="116">
        <f>J168</f>
        <v>0</v>
      </c>
      <c r="L101" s="113"/>
    </row>
    <row r="102" spans="1:31" s="10" customFormat="1" ht="19.899999999999999" customHeight="1">
      <c r="B102" s="113"/>
      <c r="D102" s="114" t="s">
        <v>1055</v>
      </c>
      <c r="E102" s="115"/>
      <c r="F102" s="115"/>
      <c r="G102" s="115"/>
      <c r="H102" s="115"/>
      <c r="I102" s="115"/>
      <c r="J102" s="116">
        <f>J187</f>
        <v>0</v>
      </c>
      <c r="L102" s="113"/>
    </row>
    <row r="103" spans="1:31" s="10" customFormat="1" ht="19.899999999999999" customHeight="1">
      <c r="B103" s="113"/>
      <c r="D103" s="114" t="s">
        <v>1056</v>
      </c>
      <c r="E103" s="115"/>
      <c r="F103" s="115"/>
      <c r="G103" s="115"/>
      <c r="H103" s="115"/>
      <c r="I103" s="115"/>
      <c r="J103" s="116">
        <f>J194</f>
        <v>0</v>
      </c>
      <c r="L103" s="113"/>
    </row>
    <row r="104" spans="1:31" s="10" customFormat="1" ht="19.899999999999999" customHeight="1">
      <c r="B104" s="113"/>
      <c r="D104" s="114" t="s">
        <v>1327</v>
      </c>
      <c r="E104" s="115"/>
      <c r="F104" s="115"/>
      <c r="G104" s="115"/>
      <c r="H104" s="115"/>
      <c r="I104" s="115"/>
      <c r="J104" s="116">
        <f>J223</f>
        <v>0</v>
      </c>
      <c r="L104" s="113"/>
    </row>
    <row r="105" spans="1:31" s="10" customFormat="1" ht="19.899999999999999" customHeight="1">
      <c r="B105" s="113"/>
      <c r="D105" s="114" t="s">
        <v>1058</v>
      </c>
      <c r="E105" s="115"/>
      <c r="F105" s="115"/>
      <c r="G105" s="115"/>
      <c r="H105" s="115"/>
      <c r="I105" s="115"/>
      <c r="J105" s="116">
        <f>J232</f>
        <v>0</v>
      </c>
      <c r="L105" s="113"/>
    </row>
    <row r="106" spans="1:31" s="9" customFormat="1" ht="24.95" customHeight="1">
      <c r="B106" s="109"/>
      <c r="D106" s="110" t="s">
        <v>1059</v>
      </c>
      <c r="E106" s="111"/>
      <c r="F106" s="111"/>
      <c r="G106" s="111"/>
      <c r="H106" s="111"/>
      <c r="I106" s="111"/>
      <c r="J106" s="112">
        <f>J235</f>
        <v>0</v>
      </c>
      <c r="L106" s="109"/>
    </row>
    <row r="107" spans="1:31" s="10" customFormat="1" ht="19.899999999999999" customHeight="1">
      <c r="B107" s="113"/>
      <c r="D107" s="114" t="s">
        <v>1060</v>
      </c>
      <c r="E107" s="115"/>
      <c r="F107" s="115"/>
      <c r="G107" s="115"/>
      <c r="H107" s="115"/>
      <c r="I107" s="115"/>
      <c r="J107" s="116">
        <f>J236</f>
        <v>0</v>
      </c>
      <c r="L107" s="113"/>
    </row>
    <row r="108" spans="1:31" s="9" customFormat="1" ht="24.95" customHeight="1">
      <c r="B108" s="109"/>
      <c r="D108" s="110" t="s">
        <v>363</v>
      </c>
      <c r="E108" s="111"/>
      <c r="F108" s="111"/>
      <c r="G108" s="111"/>
      <c r="H108" s="111"/>
      <c r="I108" s="111"/>
      <c r="J108" s="112">
        <f>J257</f>
        <v>0</v>
      </c>
      <c r="L108" s="109"/>
    </row>
    <row r="109" spans="1:31" s="10" customFormat="1" ht="19.899999999999999" customHeight="1">
      <c r="B109" s="113"/>
      <c r="D109" s="114" t="s">
        <v>1328</v>
      </c>
      <c r="E109" s="115"/>
      <c r="F109" s="115"/>
      <c r="G109" s="115"/>
      <c r="H109" s="115"/>
      <c r="I109" s="115"/>
      <c r="J109" s="116">
        <f>J258</f>
        <v>0</v>
      </c>
      <c r="L109" s="113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166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16" t="str">
        <f>E7</f>
        <v>Oprava trati v úseku Luka nad Jihlavou-Jihlava-III. a IV. etapa BM</v>
      </c>
      <c r="F119" s="217"/>
      <c r="G119" s="217"/>
      <c r="H119" s="217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156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13" t="str">
        <f>E9</f>
        <v>SO 01-20-04.2 - Železniční most v km 197,328</v>
      </c>
      <c r="F121" s="218"/>
      <c r="G121" s="218"/>
      <c r="H121" s="218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 xml:space="preserve"> </v>
      </c>
      <c r="G123" s="29"/>
      <c r="H123" s="29"/>
      <c r="I123" s="24" t="s">
        <v>22</v>
      </c>
      <c r="J123" s="52" t="str">
        <f>IF(J12="","",J12)</f>
        <v>Vyplň údaj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 xml:space="preserve"> </v>
      </c>
      <c r="G125" s="29"/>
      <c r="H125" s="29"/>
      <c r="I125" s="24" t="s">
        <v>28</v>
      </c>
      <c r="J125" s="27" t="str">
        <f>E21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30</v>
      </c>
      <c r="J126" s="27" t="str">
        <f>E24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18"/>
      <c r="C128" s="119" t="s">
        <v>167</v>
      </c>
      <c r="D128" s="120" t="s">
        <v>57</v>
      </c>
      <c r="E128" s="120" t="s">
        <v>53</v>
      </c>
      <c r="F128" s="120" t="s">
        <v>54</v>
      </c>
      <c r="G128" s="120" t="s">
        <v>168</v>
      </c>
      <c r="H128" s="120" t="s">
        <v>169</v>
      </c>
      <c r="I128" s="120" t="s">
        <v>170</v>
      </c>
      <c r="J128" s="121" t="s">
        <v>160</v>
      </c>
      <c r="K128" s="122" t="s">
        <v>171</v>
      </c>
      <c r="L128" s="123"/>
      <c r="M128" s="59" t="s">
        <v>1</v>
      </c>
      <c r="N128" s="60" t="s">
        <v>36</v>
      </c>
      <c r="O128" s="60" t="s">
        <v>172</v>
      </c>
      <c r="P128" s="60" t="s">
        <v>173</v>
      </c>
      <c r="Q128" s="60" t="s">
        <v>174</v>
      </c>
      <c r="R128" s="60" t="s">
        <v>175</v>
      </c>
      <c r="S128" s="60" t="s">
        <v>176</v>
      </c>
      <c r="T128" s="61" t="s">
        <v>177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30"/>
      <c r="C129" s="66" t="s">
        <v>178</v>
      </c>
      <c r="D129" s="29"/>
      <c r="E129" s="29"/>
      <c r="F129" s="29"/>
      <c r="G129" s="29"/>
      <c r="H129" s="29"/>
      <c r="I129" s="29"/>
      <c r="J129" s="124">
        <f>BK129</f>
        <v>0</v>
      </c>
      <c r="K129" s="29"/>
      <c r="L129" s="30"/>
      <c r="M129" s="62"/>
      <c r="N129" s="53"/>
      <c r="O129" s="63"/>
      <c r="P129" s="125">
        <f>P130+P235+P257</f>
        <v>0</v>
      </c>
      <c r="Q129" s="63"/>
      <c r="R129" s="125">
        <f>R130+R235+R257</f>
        <v>0</v>
      </c>
      <c r="S129" s="63"/>
      <c r="T129" s="126">
        <f>T130+T235+T257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71</v>
      </c>
      <c r="AU129" s="14" t="s">
        <v>162</v>
      </c>
      <c r="BK129" s="127">
        <f>BK130+BK235+BK257</f>
        <v>0</v>
      </c>
    </row>
    <row r="130" spans="1:65" s="12" customFormat="1" ht="25.9" customHeight="1">
      <c r="B130" s="128"/>
      <c r="D130" s="129" t="s">
        <v>71</v>
      </c>
      <c r="E130" s="130" t="s">
        <v>179</v>
      </c>
      <c r="F130" s="130" t="s">
        <v>180</v>
      </c>
      <c r="I130" s="131"/>
      <c r="J130" s="132">
        <f>BK130</f>
        <v>0</v>
      </c>
      <c r="L130" s="128"/>
      <c r="M130" s="133"/>
      <c r="N130" s="134"/>
      <c r="O130" s="134"/>
      <c r="P130" s="135">
        <f>P131+P158+P163+P168+P187+P194+P223+P232</f>
        <v>0</v>
      </c>
      <c r="Q130" s="134"/>
      <c r="R130" s="135">
        <f>R131+R158+R163+R168+R187+R194+R223+R232</f>
        <v>0</v>
      </c>
      <c r="S130" s="134"/>
      <c r="T130" s="136">
        <f>T131+T158+T163+T168+T187+T194+T223+T232</f>
        <v>0</v>
      </c>
      <c r="AR130" s="129" t="s">
        <v>80</v>
      </c>
      <c r="AT130" s="137" t="s">
        <v>71</v>
      </c>
      <c r="AU130" s="137" t="s">
        <v>72</v>
      </c>
      <c r="AY130" s="129" t="s">
        <v>181</v>
      </c>
      <c r="BK130" s="138">
        <f>BK131+BK158+BK163+BK168+BK187+BK194+BK223+BK232</f>
        <v>0</v>
      </c>
    </row>
    <row r="131" spans="1:65" s="12" customFormat="1" ht="22.9" customHeight="1">
      <c r="B131" s="128"/>
      <c r="D131" s="129" t="s">
        <v>71</v>
      </c>
      <c r="E131" s="139" t="s">
        <v>80</v>
      </c>
      <c r="F131" s="139" t="s">
        <v>1061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SUM(P132:P157)</f>
        <v>0</v>
      </c>
      <c r="Q131" s="134"/>
      <c r="R131" s="135">
        <f>SUM(R132:R157)</f>
        <v>0</v>
      </c>
      <c r="S131" s="134"/>
      <c r="T131" s="136">
        <f>SUM(T132:T157)</f>
        <v>0</v>
      </c>
      <c r="AR131" s="129" t="s">
        <v>80</v>
      </c>
      <c r="AT131" s="137" t="s">
        <v>71</v>
      </c>
      <c r="AU131" s="137" t="s">
        <v>80</v>
      </c>
      <c r="AY131" s="129" t="s">
        <v>181</v>
      </c>
      <c r="BK131" s="138">
        <f>SUM(BK132:BK157)</f>
        <v>0</v>
      </c>
    </row>
    <row r="132" spans="1:65" s="2" customFormat="1" ht="37.9" customHeight="1">
      <c r="A132" s="29"/>
      <c r="B132" s="141"/>
      <c r="C132" s="162" t="s">
        <v>80</v>
      </c>
      <c r="D132" s="162" t="s">
        <v>220</v>
      </c>
      <c r="E132" s="163" t="s">
        <v>1062</v>
      </c>
      <c r="F132" s="164" t="s">
        <v>1063</v>
      </c>
      <c r="G132" s="165" t="s">
        <v>476</v>
      </c>
      <c r="H132" s="166">
        <v>199.75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1446</v>
      </c>
    </row>
    <row r="133" spans="1:65" s="2" customFormat="1" ht="29.25">
      <c r="A133" s="29"/>
      <c r="B133" s="30"/>
      <c r="C133" s="29"/>
      <c r="D133" s="157" t="s">
        <v>190</v>
      </c>
      <c r="E133" s="29"/>
      <c r="F133" s="158" t="s">
        <v>1063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49.15" customHeight="1">
      <c r="A134" s="29"/>
      <c r="B134" s="141"/>
      <c r="C134" s="162" t="s">
        <v>82</v>
      </c>
      <c r="D134" s="162" t="s">
        <v>220</v>
      </c>
      <c r="E134" s="163" t="s">
        <v>1065</v>
      </c>
      <c r="F134" s="164" t="s">
        <v>1066</v>
      </c>
      <c r="G134" s="165" t="s">
        <v>476</v>
      </c>
      <c r="H134" s="166">
        <v>199.75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1447</v>
      </c>
    </row>
    <row r="135" spans="1:65" s="2" customFormat="1" ht="29.25">
      <c r="A135" s="29"/>
      <c r="B135" s="30"/>
      <c r="C135" s="29"/>
      <c r="D135" s="157" t="s">
        <v>190</v>
      </c>
      <c r="E135" s="29"/>
      <c r="F135" s="158" t="s">
        <v>1066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62.65" customHeight="1">
      <c r="A136" s="29"/>
      <c r="B136" s="141"/>
      <c r="C136" s="162" t="s">
        <v>195</v>
      </c>
      <c r="D136" s="162" t="s">
        <v>220</v>
      </c>
      <c r="E136" s="163" t="s">
        <v>1068</v>
      </c>
      <c r="F136" s="164" t="s">
        <v>1069</v>
      </c>
      <c r="G136" s="165" t="s">
        <v>476</v>
      </c>
      <c r="H136" s="166">
        <v>199.75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1448</v>
      </c>
    </row>
    <row r="137" spans="1:65" s="2" customFormat="1" ht="39">
      <c r="A137" s="29"/>
      <c r="B137" s="30"/>
      <c r="C137" s="29"/>
      <c r="D137" s="157" t="s">
        <v>190</v>
      </c>
      <c r="E137" s="29"/>
      <c r="F137" s="158" t="s">
        <v>1069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66.75" customHeight="1">
      <c r="A138" s="29"/>
      <c r="B138" s="141"/>
      <c r="C138" s="162" t="s">
        <v>188</v>
      </c>
      <c r="D138" s="162" t="s">
        <v>220</v>
      </c>
      <c r="E138" s="163" t="s">
        <v>1071</v>
      </c>
      <c r="F138" s="164" t="s">
        <v>1072</v>
      </c>
      <c r="G138" s="165" t="s">
        <v>476</v>
      </c>
      <c r="H138" s="166">
        <v>998.75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1449</v>
      </c>
    </row>
    <row r="139" spans="1:65" s="2" customFormat="1" ht="48.75">
      <c r="A139" s="29"/>
      <c r="B139" s="30"/>
      <c r="C139" s="29"/>
      <c r="D139" s="157" t="s">
        <v>190</v>
      </c>
      <c r="E139" s="29"/>
      <c r="F139" s="158" t="s">
        <v>1074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44.25" customHeight="1">
      <c r="A140" s="29"/>
      <c r="B140" s="141"/>
      <c r="C140" s="162" t="s">
        <v>203</v>
      </c>
      <c r="D140" s="162" t="s">
        <v>220</v>
      </c>
      <c r="E140" s="163" t="s">
        <v>1333</v>
      </c>
      <c r="F140" s="164" t="s">
        <v>1207</v>
      </c>
      <c r="G140" s="165" t="s">
        <v>434</v>
      </c>
      <c r="H140" s="166">
        <v>379.52499999999998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1450</v>
      </c>
    </row>
    <row r="141" spans="1:65" s="2" customFormat="1" ht="29.25">
      <c r="A141" s="29"/>
      <c r="B141" s="30"/>
      <c r="C141" s="29"/>
      <c r="D141" s="157" t="s">
        <v>190</v>
      </c>
      <c r="E141" s="29"/>
      <c r="F141" s="158" t="s">
        <v>1207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37.9" customHeight="1">
      <c r="A142" s="29"/>
      <c r="B142" s="141"/>
      <c r="C142" s="162" t="s">
        <v>207</v>
      </c>
      <c r="D142" s="162" t="s">
        <v>220</v>
      </c>
      <c r="E142" s="163" t="s">
        <v>1078</v>
      </c>
      <c r="F142" s="164" t="s">
        <v>1079</v>
      </c>
      <c r="G142" s="165" t="s">
        <v>476</v>
      </c>
      <c r="H142" s="166">
        <v>199.75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1451</v>
      </c>
    </row>
    <row r="143" spans="1:65" s="2" customFormat="1" ht="19.5">
      <c r="A143" s="29"/>
      <c r="B143" s="30"/>
      <c r="C143" s="29"/>
      <c r="D143" s="157" t="s">
        <v>190</v>
      </c>
      <c r="E143" s="29"/>
      <c r="F143" s="158" t="s">
        <v>1079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66.75" customHeight="1">
      <c r="A144" s="29"/>
      <c r="B144" s="141"/>
      <c r="C144" s="162" t="s">
        <v>211</v>
      </c>
      <c r="D144" s="162" t="s">
        <v>220</v>
      </c>
      <c r="E144" s="163" t="s">
        <v>1081</v>
      </c>
      <c r="F144" s="164" t="s">
        <v>1082</v>
      </c>
      <c r="G144" s="165" t="s">
        <v>476</v>
      </c>
      <c r="H144" s="166">
        <v>98.61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1452</v>
      </c>
    </row>
    <row r="145" spans="1:65" s="2" customFormat="1" ht="39">
      <c r="A145" s="29"/>
      <c r="B145" s="30"/>
      <c r="C145" s="29"/>
      <c r="D145" s="157" t="s">
        <v>190</v>
      </c>
      <c r="E145" s="29"/>
      <c r="F145" s="158" t="s">
        <v>1082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42" t="s">
        <v>187</v>
      </c>
      <c r="D146" s="142" t="s">
        <v>183</v>
      </c>
      <c r="E146" s="143" t="s">
        <v>1084</v>
      </c>
      <c r="F146" s="144" t="s">
        <v>1085</v>
      </c>
      <c r="G146" s="145" t="s">
        <v>434</v>
      </c>
      <c r="H146" s="146">
        <v>207.08099999999999</v>
      </c>
      <c r="I146" s="147"/>
      <c r="J146" s="148">
        <f>ROUND(I146*H146,2)</f>
        <v>0</v>
      </c>
      <c r="K146" s="149"/>
      <c r="L146" s="150"/>
      <c r="M146" s="151" t="s">
        <v>1</v>
      </c>
      <c r="N146" s="152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187</v>
      </c>
      <c r="AT146" s="155" t="s">
        <v>183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1453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1085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62" t="s">
        <v>225</v>
      </c>
      <c r="D148" s="162" t="s">
        <v>220</v>
      </c>
      <c r="E148" s="163" t="s">
        <v>1087</v>
      </c>
      <c r="F148" s="164" t="s">
        <v>1088</v>
      </c>
      <c r="G148" s="165" t="s">
        <v>633</v>
      </c>
      <c r="H148" s="166">
        <v>16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1454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1088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16.5" customHeight="1">
      <c r="A150" s="29"/>
      <c r="B150" s="141"/>
      <c r="C150" s="142" t="s">
        <v>229</v>
      </c>
      <c r="D150" s="142" t="s">
        <v>183</v>
      </c>
      <c r="E150" s="143" t="s">
        <v>1090</v>
      </c>
      <c r="F150" s="144" t="s">
        <v>1091</v>
      </c>
      <c r="G150" s="145" t="s">
        <v>1092</v>
      </c>
      <c r="H150" s="146">
        <v>0.4</v>
      </c>
      <c r="I150" s="147"/>
      <c r="J150" s="148">
        <f>ROUND(I150*H150,2)</f>
        <v>0</v>
      </c>
      <c r="K150" s="149"/>
      <c r="L150" s="150"/>
      <c r="M150" s="151" t="s">
        <v>1</v>
      </c>
      <c r="N150" s="152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187</v>
      </c>
      <c r="AT150" s="155" t="s">
        <v>183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1455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1091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4.2" customHeight="1">
      <c r="A152" s="29"/>
      <c r="B152" s="141"/>
      <c r="C152" s="162" t="s">
        <v>8</v>
      </c>
      <c r="D152" s="162" t="s">
        <v>220</v>
      </c>
      <c r="E152" s="163" t="s">
        <v>1094</v>
      </c>
      <c r="F152" s="164" t="s">
        <v>1095</v>
      </c>
      <c r="G152" s="165" t="s">
        <v>633</v>
      </c>
      <c r="H152" s="166">
        <v>16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1456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1095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21.75" customHeight="1">
      <c r="A154" s="29"/>
      <c r="B154" s="141"/>
      <c r="C154" s="162" t="s">
        <v>236</v>
      </c>
      <c r="D154" s="162" t="s">
        <v>220</v>
      </c>
      <c r="E154" s="163" t="s">
        <v>1097</v>
      </c>
      <c r="F154" s="164" t="s">
        <v>1098</v>
      </c>
      <c r="G154" s="165" t="s">
        <v>476</v>
      </c>
      <c r="H154" s="166">
        <v>1.6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1457</v>
      </c>
    </row>
    <row r="155" spans="1:65" s="2" customFormat="1" ht="11.25">
      <c r="A155" s="29"/>
      <c r="B155" s="30"/>
      <c r="C155" s="29"/>
      <c r="D155" s="157" t="s">
        <v>190</v>
      </c>
      <c r="E155" s="29"/>
      <c r="F155" s="158" t="s">
        <v>1098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37.9" customHeight="1">
      <c r="A156" s="29"/>
      <c r="B156" s="141"/>
      <c r="C156" s="162" t="s">
        <v>219</v>
      </c>
      <c r="D156" s="162" t="s">
        <v>220</v>
      </c>
      <c r="E156" s="163" t="s">
        <v>1100</v>
      </c>
      <c r="F156" s="164" t="s">
        <v>1101</v>
      </c>
      <c r="G156" s="165" t="s">
        <v>633</v>
      </c>
      <c r="H156" s="166">
        <v>16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1458</v>
      </c>
    </row>
    <row r="157" spans="1:65" s="2" customFormat="1" ht="19.5">
      <c r="A157" s="29"/>
      <c r="B157" s="30"/>
      <c r="C157" s="29"/>
      <c r="D157" s="157" t="s">
        <v>190</v>
      </c>
      <c r="E157" s="29"/>
      <c r="F157" s="158" t="s">
        <v>1101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12" customFormat="1" ht="22.9" customHeight="1">
      <c r="B158" s="128"/>
      <c r="D158" s="129" t="s">
        <v>71</v>
      </c>
      <c r="E158" s="139" t="s">
        <v>82</v>
      </c>
      <c r="F158" s="139" t="s">
        <v>1103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SUM(P159:P162)</f>
        <v>0</v>
      </c>
      <c r="Q158" s="134"/>
      <c r="R158" s="135">
        <f>SUM(R159:R162)</f>
        <v>0</v>
      </c>
      <c r="S158" s="134"/>
      <c r="T158" s="136">
        <f>SUM(T159:T162)</f>
        <v>0</v>
      </c>
      <c r="AR158" s="129" t="s">
        <v>80</v>
      </c>
      <c r="AT158" s="137" t="s">
        <v>71</v>
      </c>
      <c r="AU158" s="137" t="s">
        <v>80</v>
      </c>
      <c r="AY158" s="129" t="s">
        <v>181</v>
      </c>
      <c r="BK158" s="138">
        <f>SUM(BK159:BK162)</f>
        <v>0</v>
      </c>
    </row>
    <row r="159" spans="1:65" s="2" customFormat="1" ht="24.2" customHeight="1">
      <c r="A159" s="29"/>
      <c r="B159" s="141"/>
      <c r="C159" s="162" t="s">
        <v>241</v>
      </c>
      <c r="D159" s="162" t="s">
        <v>220</v>
      </c>
      <c r="E159" s="163" t="s">
        <v>1104</v>
      </c>
      <c r="F159" s="164" t="s">
        <v>1105</v>
      </c>
      <c r="G159" s="165" t="s">
        <v>368</v>
      </c>
      <c r="H159" s="166">
        <v>4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1459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1105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55.5" customHeight="1">
      <c r="A161" s="29"/>
      <c r="B161" s="141"/>
      <c r="C161" s="162" t="s">
        <v>245</v>
      </c>
      <c r="D161" s="162" t="s">
        <v>220</v>
      </c>
      <c r="E161" s="163" t="s">
        <v>1107</v>
      </c>
      <c r="F161" s="164" t="s">
        <v>1108</v>
      </c>
      <c r="G161" s="165" t="s">
        <v>413</v>
      </c>
      <c r="H161" s="166">
        <v>23.4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1460</v>
      </c>
    </row>
    <row r="162" spans="1:65" s="2" customFormat="1" ht="39">
      <c r="A162" s="29"/>
      <c r="B162" s="30"/>
      <c r="C162" s="29"/>
      <c r="D162" s="157" t="s">
        <v>190</v>
      </c>
      <c r="E162" s="29"/>
      <c r="F162" s="158" t="s">
        <v>1108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12" customFormat="1" ht="22.9" customHeight="1">
      <c r="B163" s="128"/>
      <c r="D163" s="129" t="s">
        <v>71</v>
      </c>
      <c r="E163" s="139" t="s">
        <v>195</v>
      </c>
      <c r="F163" s="139" t="s">
        <v>1110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SUM(P164:P167)</f>
        <v>0</v>
      </c>
      <c r="Q163" s="134"/>
      <c r="R163" s="135">
        <f>SUM(R164:R167)</f>
        <v>0</v>
      </c>
      <c r="S163" s="134"/>
      <c r="T163" s="136">
        <f>SUM(T164:T167)</f>
        <v>0</v>
      </c>
      <c r="AR163" s="129" t="s">
        <v>80</v>
      </c>
      <c r="AT163" s="137" t="s">
        <v>71</v>
      </c>
      <c r="AU163" s="137" t="s">
        <v>80</v>
      </c>
      <c r="AY163" s="129" t="s">
        <v>181</v>
      </c>
      <c r="BK163" s="138">
        <f>SUM(BK164:BK167)</f>
        <v>0</v>
      </c>
    </row>
    <row r="164" spans="1:65" s="2" customFormat="1" ht="44.25" customHeight="1">
      <c r="A164" s="29"/>
      <c r="B164" s="141"/>
      <c r="C164" s="162" t="s">
        <v>249</v>
      </c>
      <c r="D164" s="162" t="s">
        <v>220</v>
      </c>
      <c r="E164" s="163" t="s">
        <v>1461</v>
      </c>
      <c r="F164" s="164" t="s">
        <v>1462</v>
      </c>
      <c r="G164" s="165" t="s">
        <v>368</v>
      </c>
      <c r="H164" s="166">
        <v>4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1463</v>
      </c>
    </row>
    <row r="165" spans="1:65" s="2" customFormat="1" ht="29.25">
      <c r="A165" s="29"/>
      <c r="B165" s="30"/>
      <c r="C165" s="29"/>
      <c r="D165" s="157" t="s">
        <v>190</v>
      </c>
      <c r="E165" s="29"/>
      <c r="F165" s="158" t="s">
        <v>1462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16.5" customHeight="1">
      <c r="A166" s="29"/>
      <c r="B166" s="141"/>
      <c r="C166" s="142" t="s">
        <v>253</v>
      </c>
      <c r="D166" s="142" t="s">
        <v>183</v>
      </c>
      <c r="E166" s="143" t="s">
        <v>1464</v>
      </c>
      <c r="F166" s="144" t="s">
        <v>1465</v>
      </c>
      <c r="G166" s="145" t="s">
        <v>476</v>
      </c>
      <c r="H166" s="146">
        <v>5.28</v>
      </c>
      <c r="I166" s="147"/>
      <c r="J166" s="148">
        <f>ROUND(I166*H166,2)</f>
        <v>0</v>
      </c>
      <c r="K166" s="149"/>
      <c r="L166" s="150"/>
      <c r="M166" s="151" t="s">
        <v>1</v>
      </c>
      <c r="N166" s="152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187</v>
      </c>
      <c r="AT166" s="155" t="s">
        <v>183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1466</v>
      </c>
    </row>
    <row r="167" spans="1:65" s="2" customFormat="1" ht="11.25">
      <c r="A167" s="29"/>
      <c r="B167" s="30"/>
      <c r="C167" s="29"/>
      <c r="D167" s="157" t="s">
        <v>190</v>
      </c>
      <c r="E167" s="29"/>
      <c r="F167" s="158" t="s">
        <v>1465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12" customFormat="1" ht="22.9" customHeight="1">
      <c r="B168" s="128"/>
      <c r="D168" s="129" t="s">
        <v>71</v>
      </c>
      <c r="E168" s="139" t="s">
        <v>188</v>
      </c>
      <c r="F168" s="139" t="s">
        <v>1132</v>
      </c>
      <c r="I168" s="131"/>
      <c r="J168" s="140">
        <f>BK168</f>
        <v>0</v>
      </c>
      <c r="L168" s="128"/>
      <c r="M168" s="133"/>
      <c r="N168" s="134"/>
      <c r="O168" s="134"/>
      <c r="P168" s="135">
        <f>SUM(P169:P186)</f>
        <v>0</v>
      </c>
      <c r="Q168" s="134"/>
      <c r="R168" s="135">
        <f>SUM(R169:R186)</f>
        <v>0</v>
      </c>
      <c r="S168" s="134"/>
      <c r="T168" s="136">
        <f>SUM(T169:T186)</f>
        <v>0</v>
      </c>
      <c r="AR168" s="129" t="s">
        <v>80</v>
      </c>
      <c r="AT168" s="137" t="s">
        <v>71</v>
      </c>
      <c r="AU168" s="137" t="s">
        <v>80</v>
      </c>
      <c r="AY168" s="129" t="s">
        <v>181</v>
      </c>
      <c r="BK168" s="138">
        <f>SUM(BK169:BK186)</f>
        <v>0</v>
      </c>
    </row>
    <row r="169" spans="1:65" s="2" customFormat="1" ht="24.2" customHeight="1">
      <c r="A169" s="29"/>
      <c r="B169" s="141"/>
      <c r="C169" s="162" t="s">
        <v>257</v>
      </c>
      <c r="D169" s="162" t="s">
        <v>220</v>
      </c>
      <c r="E169" s="163" t="s">
        <v>1133</v>
      </c>
      <c r="F169" s="164" t="s">
        <v>1134</v>
      </c>
      <c r="G169" s="165" t="s">
        <v>476</v>
      </c>
      <c r="H169" s="166">
        <v>28.175000000000001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82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1467</v>
      </c>
    </row>
    <row r="170" spans="1:65" s="2" customFormat="1" ht="19.5">
      <c r="A170" s="29"/>
      <c r="B170" s="30"/>
      <c r="C170" s="29"/>
      <c r="D170" s="157" t="s">
        <v>190</v>
      </c>
      <c r="E170" s="29"/>
      <c r="F170" s="158" t="s">
        <v>1134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82</v>
      </c>
    </row>
    <row r="171" spans="1:65" s="2" customFormat="1" ht="37.9" customHeight="1">
      <c r="A171" s="29"/>
      <c r="B171" s="141"/>
      <c r="C171" s="162" t="s">
        <v>262</v>
      </c>
      <c r="D171" s="162" t="s">
        <v>220</v>
      </c>
      <c r="E171" s="163" t="s">
        <v>1136</v>
      </c>
      <c r="F171" s="164" t="s">
        <v>1137</v>
      </c>
      <c r="G171" s="165" t="s">
        <v>633</v>
      </c>
      <c r="H171" s="166">
        <v>13.25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82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1468</v>
      </c>
    </row>
    <row r="172" spans="1:65" s="2" customFormat="1" ht="19.5">
      <c r="A172" s="29"/>
      <c r="B172" s="30"/>
      <c r="C172" s="29"/>
      <c r="D172" s="157" t="s">
        <v>190</v>
      </c>
      <c r="E172" s="29"/>
      <c r="F172" s="158" t="s">
        <v>1137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82</v>
      </c>
    </row>
    <row r="173" spans="1:65" s="2" customFormat="1" ht="37.9" customHeight="1">
      <c r="A173" s="29"/>
      <c r="B173" s="141"/>
      <c r="C173" s="162" t="s">
        <v>267</v>
      </c>
      <c r="D173" s="162" t="s">
        <v>220</v>
      </c>
      <c r="E173" s="163" t="s">
        <v>1139</v>
      </c>
      <c r="F173" s="164" t="s">
        <v>1140</v>
      </c>
      <c r="G173" s="165" t="s">
        <v>633</v>
      </c>
      <c r="H173" s="166">
        <v>13.25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82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1469</v>
      </c>
    </row>
    <row r="174" spans="1:65" s="2" customFormat="1" ht="19.5">
      <c r="A174" s="29"/>
      <c r="B174" s="30"/>
      <c r="C174" s="29"/>
      <c r="D174" s="157" t="s">
        <v>190</v>
      </c>
      <c r="E174" s="29"/>
      <c r="F174" s="158" t="s">
        <v>1140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82</v>
      </c>
    </row>
    <row r="175" spans="1:65" s="2" customFormat="1" ht="24.2" customHeight="1">
      <c r="A175" s="29"/>
      <c r="B175" s="141"/>
      <c r="C175" s="162" t="s">
        <v>7</v>
      </c>
      <c r="D175" s="162" t="s">
        <v>220</v>
      </c>
      <c r="E175" s="163" t="s">
        <v>1142</v>
      </c>
      <c r="F175" s="164" t="s">
        <v>1143</v>
      </c>
      <c r="G175" s="165" t="s">
        <v>434</v>
      </c>
      <c r="H175" s="166">
        <v>4.9989999999999997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82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1470</v>
      </c>
    </row>
    <row r="176" spans="1:65" s="2" customFormat="1" ht="19.5">
      <c r="A176" s="29"/>
      <c r="B176" s="30"/>
      <c r="C176" s="29"/>
      <c r="D176" s="157" t="s">
        <v>190</v>
      </c>
      <c r="E176" s="29"/>
      <c r="F176" s="158" t="s">
        <v>1143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82</v>
      </c>
    </row>
    <row r="177" spans="1:65" s="2" customFormat="1" ht="24.2" customHeight="1">
      <c r="A177" s="29"/>
      <c r="B177" s="141"/>
      <c r="C177" s="162" t="s">
        <v>274</v>
      </c>
      <c r="D177" s="162" t="s">
        <v>220</v>
      </c>
      <c r="E177" s="163" t="s">
        <v>1471</v>
      </c>
      <c r="F177" s="164" t="s">
        <v>1472</v>
      </c>
      <c r="G177" s="165" t="s">
        <v>633</v>
      </c>
      <c r="H177" s="166">
        <v>21.76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1473</v>
      </c>
    </row>
    <row r="178" spans="1:65" s="2" customFormat="1" ht="19.5">
      <c r="A178" s="29"/>
      <c r="B178" s="30"/>
      <c r="C178" s="29"/>
      <c r="D178" s="157" t="s">
        <v>190</v>
      </c>
      <c r="E178" s="29"/>
      <c r="F178" s="158" t="s">
        <v>1472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24.2" customHeight="1">
      <c r="A179" s="29"/>
      <c r="B179" s="141"/>
      <c r="C179" s="162" t="s">
        <v>278</v>
      </c>
      <c r="D179" s="162" t="s">
        <v>220</v>
      </c>
      <c r="E179" s="163" t="s">
        <v>1145</v>
      </c>
      <c r="F179" s="164" t="s">
        <v>1146</v>
      </c>
      <c r="G179" s="165" t="s">
        <v>633</v>
      </c>
      <c r="H179" s="166">
        <v>56.64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1474</v>
      </c>
    </row>
    <row r="180" spans="1:65" s="2" customFormat="1" ht="19.5">
      <c r="A180" s="29"/>
      <c r="B180" s="30"/>
      <c r="C180" s="29"/>
      <c r="D180" s="157" t="s">
        <v>190</v>
      </c>
      <c r="E180" s="29"/>
      <c r="F180" s="158" t="s">
        <v>1146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37.9" customHeight="1">
      <c r="A181" s="29"/>
      <c r="B181" s="141"/>
      <c r="C181" s="162" t="s">
        <v>347</v>
      </c>
      <c r="D181" s="162" t="s">
        <v>220</v>
      </c>
      <c r="E181" s="163" t="s">
        <v>1151</v>
      </c>
      <c r="F181" s="164" t="s">
        <v>1152</v>
      </c>
      <c r="G181" s="165" t="s">
        <v>633</v>
      </c>
      <c r="H181" s="166">
        <v>91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1475</v>
      </c>
    </row>
    <row r="182" spans="1:65" s="2" customFormat="1" ht="19.5">
      <c r="A182" s="29"/>
      <c r="B182" s="30"/>
      <c r="C182" s="29"/>
      <c r="D182" s="157" t="s">
        <v>190</v>
      </c>
      <c r="E182" s="29"/>
      <c r="F182" s="158" t="s">
        <v>1152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33" customHeight="1">
      <c r="A183" s="29"/>
      <c r="B183" s="141"/>
      <c r="C183" s="162" t="s">
        <v>349</v>
      </c>
      <c r="D183" s="162" t="s">
        <v>220</v>
      </c>
      <c r="E183" s="163" t="s">
        <v>1476</v>
      </c>
      <c r="F183" s="164" t="s">
        <v>1477</v>
      </c>
      <c r="G183" s="165" t="s">
        <v>476</v>
      </c>
      <c r="H183" s="166">
        <v>9.99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1478</v>
      </c>
    </row>
    <row r="184" spans="1:65" s="2" customFormat="1" ht="19.5">
      <c r="A184" s="29"/>
      <c r="B184" s="30"/>
      <c r="C184" s="29"/>
      <c r="D184" s="157" t="s">
        <v>190</v>
      </c>
      <c r="E184" s="29"/>
      <c r="F184" s="158" t="s">
        <v>1477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55.5" customHeight="1">
      <c r="A185" s="29"/>
      <c r="B185" s="141"/>
      <c r="C185" s="162" t="s">
        <v>353</v>
      </c>
      <c r="D185" s="162" t="s">
        <v>220</v>
      </c>
      <c r="E185" s="163" t="s">
        <v>1157</v>
      </c>
      <c r="F185" s="164" t="s">
        <v>1158</v>
      </c>
      <c r="G185" s="165" t="s">
        <v>633</v>
      </c>
      <c r="H185" s="166">
        <v>16.8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188</v>
      </c>
      <c r="AT185" s="155" t="s">
        <v>220</v>
      </c>
      <c r="AU185" s="155" t="s">
        <v>82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188</v>
      </c>
      <c r="BM185" s="155" t="s">
        <v>1479</v>
      </c>
    </row>
    <row r="186" spans="1:65" s="2" customFormat="1" ht="29.25">
      <c r="A186" s="29"/>
      <c r="B186" s="30"/>
      <c r="C186" s="29"/>
      <c r="D186" s="157" t="s">
        <v>190</v>
      </c>
      <c r="E186" s="29"/>
      <c r="F186" s="158" t="s">
        <v>1158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82</v>
      </c>
    </row>
    <row r="187" spans="1:65" s="12" customFormat="1" ht="22.9" customHeight="1">
      <c r="B187" s="128"/>
      <c r="D187" s="129" t="s">
        <v>71</v>
      </c>
      <c r="E187" s="139" t="s">
        <v>207</v>
      </c>
      <c r="F187" s="139" t="s">
        <v>1160</v>
      </c>
      <c r="I187" s="131"/>
      <c r="J187" s="140">
        <f>BK187</f>
        <v>0</v>
      </c>
      <c r="L187" s="128"/>
      <c r="M187" s="133"/>
      <c r="N187" s="134"/>
      <c r="O187" s="134"/>
      <c r="P187" s="135">
        <f>SUM(P188:P193)</f>
        <v>0</v>
      </c>
      <c r="Q187" s="134"/>
      <c r="R187" s="135">
        <f>SUM(R188:R193)</f>
        <v>0</v>
      </c>
      <c r="S187" s="134"/>
      <c r="T187" s="136">
        <f>SUM(T188:T193)</f>
        <v>0</v>
      </c>
      <c r="AR187" s="129" t="s">
        <v>80</v>
      </c>
      <c r="AT187" s="137" t="s">
        <v>71</v>
      </c>
      <c r="AU187" s="137" t="s">
        <v>80</v>
      </c>
      <c r="AY187" s="129" t="s">
        <v>181</v>
      </c>
      <c r="BK187" s="138">
        <f>SUM(BK188:BK193)</f>
        <v>0</v>
      </c>
    </row>
    <row r="188" spans="1:65" s="2" customFormat="1" ht="49.15" customHeight="1">
      <c r="A188" s="29"/>
      <c r="B188" s="141"/>
      <c r="C188" s="162" t="s">
        <v>355</v>
      </c>
      <c r="D188" s="162" t="s">
        <v>220</v>
      </c>
      <c r="E188" s="163" t="s">
        <v>1161</v>
      </c>
      <c r="F188" s="164" t="s">
        <v>1162</v>
      </c>
      <c r="G188" s="165" t="s">
        <v>633</v>
      </c>
      <c r="H188" s="166">
        <v>9.65</v>
      </c>
      <c r="I188" s="167"/>
      <c r="J188" s="168">
        <f>ROUND(I188*H188,2)</f>
        <v>0</v>
      </c>
      <c r="K188" s="169"/>
      <c r="L188" s="30"/>
      <c r="M188" s="170" t="s">
        <v>1</v>
      </c>
      <c r="N188" s="171" t="s">
        <v>37</v>
      </c>
      <c r="O188" s="55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5" t="s">
        <v>188</v>
      </c>
      <c r="AT188" s="155" t="s">
        <v>220</v>
      </c>
      <c r="AU188" s="155" t="s">
        <v>82</v>
      </c>
      <c r="AY188" s="14" t="s">
        <v>181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4" t="s">
        <v>80</v>
      </c>
      <c r="BK188" s="156">
        <f>ROUND(I188*H188,2)</f>
        <v>0</v>
      </c>
      <c r="BL188" s="14" t="s">
        <v>188</v>
      </c>
      <c r="BM188" s="155" t="s">
        <v>1480</v>
      </c>
    </row>
    <row r="189" spans="1:65" s="2" customFormat="1" ht="29.25">
      <c r="A189" s="29"/>
      <c r="B189" s="30"/>
      <c r="C189" s="29"/>
      <c r="D189" s="157" t="s">
        <v>190</v>
      </c>
      <c r="E189" s="29"/>
      <c r="F189" s="158" t="s">
        <v>1162</v>
      </c>
      <c r="G189" s="29"/>
      <c r="H189" s="29"/>
      <c r="I189" s="159"/>
      <c r="J189" s="29"/>
      <c r="K189" s="29"/>
      <c r="L189" s="30"/>
      <c r="M189" s="160"/>
      <c r="N189" s="161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190</v>
      </c>
      <c r="AU189" s="14" t="s">
        <v>82</v>
      </c>
    </row>
    <row r="190" spans="1:65" s="2" customFormat="1" ht="49.15" customHeight="1">
      <c r="A190" s="29"/>
      <c r="B190" s="141"/>
      <c r="C190" s="162" t="s">
        <v>359</v>
      </c>
      <c r="D190" s="162" t="s">
        <v>220</v>
      </c>
      <c r="E190" s="163" t="s">
        <v>1365</v>
      </c>
      <c r="F190" s="164" t="s">
        <v>1366</v>
      </c>
      <c r="G190" s="165" t="s">
        <v>633</v>
      </c>
      <c r="H190" s="166">
        <v>13.2</v>
      </c>
      <c r="I190" s="167"/>
      <c r="J190" s="168">
        <f>ROUND(I190*H190,2)</f>
        <v>0</v>
      </c>
      <c r="K190" s="169"/>
      <c r="L190" s="30"/>
      <c r="M190" s="170" t="s">
        <v>1</v>
      </c>
      <c r="N190" s="171" t="s">
        <v>37</v>
      </c>
      <c r="O190" s="55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5" t="s">
        <v>188</v>
      </c>
      <c r="AT190" s="155" t="s">
        <v>220</v>
      </c>
      <c r="AU190" s="155" t="s">
        <v>82</v>
      </c>
      <c r="AY190" s="14" t="s">
        <v>181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4" t="s">
        <v>80</v>
      </c>
      <c r="BK190" s="156">
        <f>ROUND(I190*H190,2)</f>
        <v>0</v>
      </c>
      <c r="BL190" s="14" t="s">
        <v>188</v>
      </c>
      <c r="BM190" s="155" t="s">
        <v>1481</v>
      </c>
    </row>
    <row r="191" spans="1:65" s="2" customFormat="1" ht="29.25">
      <c r="A191" s="29"/>
      <c r="B191" s="30"/>
      <c r="C191" s="29"/>
      <c r="D191" s="157" t="s">
        <v>190</v>
      </c>
      <c r="E191" s="29"/>
      <c r="F191" s="158" t="s">
        <v>1366</v>
      </c>
      <c r="G191" s="29"/>
      <c r="H191" s="29"/>
      <c r="I191" s="159"/>
      <c r="J191" s="29"/>
      <c r="K191" s="29"/>
      <c r="L191" s="30"/>
      <c r="M191" s="160"/>
      <c r="N191" s="161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190</v>
      </c>
      <c r="AU191" s="14" t="s">
        <v>82</v>
      </c>
    </row>
    <row r="192" spans="1:65" s="2" customFormat="1" ht="24.2" customHeight="1">
      <c r="A192" s="29"/>
      <c r="B192" s="141"/>
      <c r="C192" s="162" t="s">
        <v>553</v>
      </c>
      <c r="D192" s="162" t="s">
        <v>220</v>
      </c>
      <c r="E192" s="163" t="s">
        <v>1368</v>
      </c>
      <c r="F192" s="164" t="s">
        <v>1369</v>
      </c>
      <c r="G192" s="165" t="s">
        <v>1092</v>
      </c>
      <c r="H192" s="166">
        <v>264.01</v>
      </c>
      <c r="I192" s="167"/>
      <c r="J192" s="168">
        <f>ROUND(I192*H192,2)</f>
        <v>0</v>
      </c>
      <c r="K192" s="169"/>
      <c r="L192" s="30"/>
      <c r="M192" s="170" t="s">
        <v>1</v>
      </c>
      <c r="N192" s="171" t="s">
        <v>37</v>
      </c>
      <c r="O192" s="55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5" t="s">
        <v>188</v>
      </c>
      <c r="AT192" s="155" t="s">
        <v>220</v>
      </c>
      <c r="AU192" s="155" t="s">
        <v>82</v>
      </c>
      <c r="AY192" s="14" t="s">
        <v>181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4" t="s">
        <v>80</v>
      </c>
      <c r="BK192" s="156">
        <f>ROUND(I192*H192,2)</f>
        <v>0</v>
      </c>
      <c r="BL192" s="14" t="s">
        <v>188</v>
      </c>
      <c r="BM192" s="155" t="s">
        <v>1482</v>
      </c>
    </row>
    <row r="193" spans="1:65" s="2" customFormat="1" ht="19.5">
      <c r="A193" s="29"/>
      <c r="B193" s="30"/>
      <c r="C193" s="29"/>
      <c r="D193" s="157" t="s">
        <v>190</v>
      </c>
      <c r="E193" s="29"/>
      <c r="F193" s="158" t="s">
        <v>1369</v>
      </c>
      <c r="G193" s="29"/>
      <c r="H193" s="29"/>
      <c r="I193" s="159"/>
      <c r="J193" s="29"/>
      <c r="K193" s="29"/>
      <c r="L193" s="30"/>
      <c r="M193" s="160"/>
      <c r="N193" s="161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190</v>
      </c>
      <c r="AU193" s="14" t="s">
        <v>82</v>
      </c>
    </row>
    <row r="194" spans="1:65" s="12" customFormat="1" ht="22.9" customHeight="1">
      <c r="B194" s="128"/>
      <c r="D194" s="129" t="s">
        <v>71</v>
      </c>
      <c r="E194" s="139" t="s">
        <v>219</v>
      </c>
      <c r="F194" s="139" t="s">
        <v>1164</v>
      </c>
      <c r="I194" s="131"/>
      <c r="J194" s="140">
        <f>BK194</f>
        <v>0</v>
      </c>
      <c r="L194" s="128"/>
      <c r="M194" s="133"/>
      <c r="N194" s="134"/>
      <c r="O194" s="134"/>
      <c r="P194" s="135">
        <f>SUM(P195:P222)</f>
        <v>0</v>
      </c>
      <c r="Q194" s="134"/>
      <c r="R194" s="135">
        <f>SUM(R195:R222)</f>
        <v>0</v>
      </c>
      <c r="S194" s="134"/>
      <c r="T194" s="136">
        <f>SUM(T195:T222)</f>
        <v>0</v>
      </c>
      <c r="AR194" s="129" t="s">
        <v>80</v>
      </c>
      <c r="AT194" s="137" t="s">
        <v>71</v>
      </c>
      <c r="AU194" s="137" t="s">
        <v>80</v>
      </c>
      <c r="AY194" s="129" t="s">
        <v>181</v>
      </c>
      <c r="BK194" s="138">
        <f>SUM(BK195:BK222)</f>
        <v>0</v>
      </c>
    </row>
    <row r="195" spans="1:65" s="2" customFormat="1" ht="24.2" customHeight="1">
      <c r="A195" s="29"/>
      <c r="B195" s="141"/>
      <c r="C195" s="162" t="s">
        <v>555</v>
      </c>
      <c r="D195" s="162" t="s">
        <v>220</v>
      </c>
      <c r="E195" s="163" t="s">
        <v>1371</v>
      </c>
      <c r="F195" s="164" t="s">
        <v>1372</v>
      </c>
      <c r="G195" s="165" t="s">
        <v>413</v>
      </c>
      <c r="H195" s="166">
        <v>12</v>
      </c>
      <c r="I195" s="167"/>
      <c r="J195" s="168">
        <f>ROUND(I195*H195,2)</f>
        <v>0</v>
      </c>
      <c r="K195" s="169"/>
      <c r="L195" s="30"/>
      <c r="M195" s="170" t="s">
        <v>1</v>
      </c>
      <c r="N195" s="171" t="s">
        <v>37</v>
      </c>
      <c r="O195" s="55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5" t="s">
        <v>188</v>
      </c>
      <c r="AT195" s="155" t="s">
        <v>220</v>
      </c>
      <c r="AU195" s="155" t="s">
        <v>82</v>
      </c>
      <c r="AY195" s="14" t="s">
        <v>181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80</v>
      </c>
      <c r="BK195" s="156">
        <f>ROUND(I195*H195,2)</f>
        <v>0</v>
      </c>
      <c r="BL195" s="14" t="s">
        <v>188</v>
      </c>
      <c r="BM195" s="155" t="s">
        <v>1483</v>
      </c>
    </row>
    <row r="196" spans="1:65" s="2" customFormat="1" ht="19.5">
      <c r="A196" s="29"/>
      <c r="B196" s="30"/>
      <c r="C196" s="29"/>
      <c r="D196" s="157" t="s">
        <v>190</v>
      </c>
      <c r="E196" s="29"/>
      <c r="F196" s="158" t="s">
        <v>1372</v>
      </c>
      <c r="G196" s="29"/>
      <c r="H196" s="29"/>
      <c r="I196" s="159"/>
      <c r="J196" s="29"/>
      <c r="K196" s="29"/>
      <c r="L196" s="30"/>
      <c r="M196" s="160"/>
      <c r="N196" s="161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190</v>
      </c>
      <c r="AU196" s="14" t="s">
        <v>82</v>
      </c>
    </row>
    <row r="197" spans="1:65" s="2" customFormat="1" ht="24.2" customHeight="1">
      <c r="A197" s="29"/>
      <c r="B197" s="141"/>
      <c r="C197" s="162" t="s">
        <v>560</v>
      </c>
      <c r="D197" s="162" t="s">
        <v>220</v>
      </c>
      <c r="E197" s="163" t="s">
        <v>1374</v>
      </c>
      <c r="F197" s="164" t="s">
        <v>1375</v>
      </c>
      <c r="G197" s="165" t="s">
        <v>413</v>
      </c>
      <c r="H197" s="166">
        <v>12</v>
      </c>
      <c r="I197" s="167"/>
      <c r="J197" s="168">
        <f>ROUND(I197*H197,2)</f>
        <v>0</v>
      </c>
      <c r="K197" s="169"/>
      <c r="L197" s="30"/>
      <c r="M197" s="170" t="s">
        <v>1</v>
      </c>
      <c r="N197" s="171" t="s">
        <v>37</v>
      </c>
      <c r="O197" s="55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5" t="s">
        <v>188</v>
      </c>
      <c r="AT197" s="155" t="s">
        <v>220</v>
      </c>
      <c r="AU197" s="155" t="s">
        <v>82</v>
      </c>
      <c r="AY197" s="14" t="s">
        <v>181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4" t="s">
        <v>80</v>
      </c>
      <c r="BK197" s="156">
        <f>ROUND(I197*H197,2)</f>
        <v>0</v>
      </c>
      <c r="BL197" s="14" t="s">
        <v>188</v>
      </c>
      <c r="BM197" s="155" t="s">
        <v>1484</v>
      </c>
    </row>
    <row r="198" spans="1:65" s="2" customFormat="1" ht="11.25">
      <c r="A198" s="29"/>
      <c r="B198" s="30"/>
      <c r="C198" s="29"/>
      <c r="D198" s="157" t="s">
        <v>190</v>
      </c>
      <c r="E198" s="29"/>
      <c r="F198" s="158" t="s">
        <v>1375</v>
      </c>
      <c r="G198" s="29"/>
      <c r="H198" s="29"/>
      <c r="I198" s="159"/>
      <c r="J198" s="29"/>
      <c r="K198" s="29"/>
      <c r="L198" s="30"/>
      <c r="M198" s="160"/>
      <c r="N198" s="161"/>
      <c r="O198" s="55"/>
      <c r="P198" s="55"/>
      <c r="Q198" s="55"/>
      <c r="R198" s="55"/>
      <c r="S198" s="55"/>
      <c r="T198" s="56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190</v>
      </c>
      <c r="AU198" s="14" t="s">
        <v>82</v>
      </c>
    </row>
    <row r="199" spans="1:65" s="2" customFormat="1" ht="24.2" customHeight="1">
      <c r="A199" s="29"/>
      <c r="B199" s="141"/>
      <c r="C199" s="142" t="s">
        <v>562</v>
      </c>
      <c r="D199" s="142" t="s">
        <v>183</v>
      </c>
      <c r="E199" s="143" t="s">
        <v>1377</v>
      </c>
      <c r="F199" s="144" t="s">
        <v>1378</v>
      </c>
      <c r="G199" s="145" t="s">
        <v>434</v>
      </c>
      <c r="H199" s="146">
        <v>0.26400000000000001</v>
      </c>
      <c r="I199" s="147"/>
      <c r="J199" s="148">
        <f>ROUND(I199*H199,2)</f>
        <v>0</v>
      </c>
      <c r="K199" s="149"/>
      <c r="L199" s="150"/>
      <c r="M199" s="151" t="s">
        <v>1</v>
      </c>
      <c r="N199" s="152" t="s">
        <v>37</v>
      </c>
      <c r="O199" s="55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5" t="s">
        <v>187</v>
      </c>
      <c r="AT199" s="155" t="s">
        <v>183</v>
      </c>
      <c r="AU199" s="155" t="s">
        <v>82</v>
      </c>
      <c r="AY199" s="14" t="s">
        <v>181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80</v>
      </c>
      <c r="BK199" s="156">
        <f>ROUND(I199*H199,2)</f>
        <v>0</v>
      </c>
      <c r="BL199" s="14" t="s">
        <v>188</v>
      </c>
      <c r="BM199" s="155" t="s">
        <v>1485</v>
      </c>
    </row>
    <row r="200" spans="1:65" s="2" customFormat="1" ht="11.25">
      <c r="A200" s="29"/>
      <c r="B200" s="30"/>
      <c r="C200" s="29"/>
      <c r="D200" s="157" t="s">
        <v>190</v>
      </c>
      <c r="E200" s="29"/>
      <c r="F200" s="158" t="s">
        <v>1378</v>
      </c>
      <c r="G200" s="29"/>
      <c r="H200" s="29"/>
      <c r="I200" s="159"/>
      <c r="J200" s="29"/>
      <c r="K200" s="29"/>
      <c r="L200" s="30"/>
      <c r="M200" s="160"/>
      <c r="N200" s="161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190</v>
      </c>
      <c r="AU200" s="14" t="s">
        <v>82</v>
      </c>
    </row>
    <row r="201" spans="1:65" s="2" customFormat="1" ht="24.2" customHeight="1">
      <c r="A201" s="29"/>
      <c r="B201" s="141"/>
      <c r="C201" s="162" t="s">
        <v>564</v>
      </c>
      <c r="D201" s="162" t="s">
        <v>220</v>
      </c>
      <c r="E201" s="163" t="s">
        <v>1165</v>
      </c>
      <c r="F201" s="164" t="s">
        <v>1166</v>
      </c>
      <c r="G201" s="165" t="s">
        <v>368</v>
      </c>
      <c r="H201" s="166">
        <v>1</v>
      </c>
      <c r="I201" s="167"/>
      <c r="J201" s="168">
        <f>ROUND(I201*H201,2)</f>
        <v>0</v>
      </c>
      <c r="K201" s="169"/>
      <c r="L201" s="30"/>
      <c r="M201" s="170" t="s">
        <v>1</v>
      </c>
      <c r="N201" s="171" t="s">
        <v>37</v>
      </c>
      <c r="O201" s="55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5" t="s">
        <v>188</v>
      </c>
      <c r="AT201" s="155" t="s">
        <v>220</v>
      </c>
      <c r="AU201" s="155" t="s">
        <v>82</v>
      </c>
      <c r="AY201" s="14" t="s">
        <v>181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4" t="s">
        <v>80</v>
      </c>
      <c r="BK201" s="156">
        <f>ROUND(I201*H201,2)</f>
        <v>0</v>
      </c>
      <c r="BL201" s="14" t="s">
        <v>188</v>
      </c>
      <c r="BM201" s="155" t="s">
        <v>1486</v>
      </c>
    </row>
    <row r="202" spans="1:65" s="2" customFormat="1" ht="19.5">
      <c r="A202" s="29"/>
      <c r="B202" s="30"/>
      <c r="C202" s="29"/>
      <c r="D202" s="157" t="s">
        <v>190</v>
      </c>
      <c r="E202" s="29"/>
      <c r="F202" s="158" t="s">
        <v>1166</v>
      </c>
      <c r="G202" s="29"/>
      <c r="H202" s="29"/>
      <c r="I202" s="159"/>
      <c r="J202" s="29"/>
      <c r="K202" s="29"/>
      <c r="L202" s="30"/>
      <c r="M202" s="160"/>
      <c r="N202" s="161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190</v>
      </c>
      <c r="AU202" s="14" t="s">
        <v>82</v>
      </c>
    </row>
    <row r="203" spans="1:65" s="2" customFormat="1" ht="24.2" customHeight="1">
      <c r="A203" s="29"/>
      <c r="B203" s="141"/>
      <c r="C203" s="162" t="s">
        <v>566</v>
      </c>
      <c r="D203" s="162" t="s">
        <v>220</v>
      </c>
      <c r="E203" s="163" t="s">
        <v>1168</v>
      </c>
      <c r="F203" s="164" t="s">
        <v>1169</v>
      </c>
      <c r="G203" s="165" t="s">
        <v>633</v>
      </c>
      <c r="H203" s="166">
        <v>40.799999999999997</v>
      </c>
      <c r="I203" s="167"/>
      <c r="J203" s="168">
        <f>ROUND(I203*H203,2)</f>
        <v>0</v>
      </c>
      <c r="K203" s="169"/>
      <c r="L203" s="30"/>
      <c r="M203" s="170" t="s">
        <v>1</v>
      </c>
      <c r="N203" s="171" t="s">
        <v>37</v>
      </c>
      <c r="O203" s="55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5" t="s">
        <v>188</v>
      </c>
      <c r="AT203" s="155" t="s">
        <v>220</v>
      </c>
      <c r="AU203" s="155" t="s">
        <v>82</v>
      </c>
      <c r="AY203" s="14" t="s">
        <v>181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4" t="s">
        <v>80</v>
      </c>
      <c r="BK203" s="156">
        <f>ROUND(I203*H203,2)</f>
        <v>0</v>
      </c>
      <c r="BL203" s="14" t="s">
        <v>188</v>
      </c>
      <c r="BM203" s="155" t="s">
        <v>1487</v>
      </c>
    </row>
    <row r="204" spans="1:65" s="2" customFormat="1" ht="11.25">
      <c r="A204" s="29"/>
      <c r="B204" s="30"/>
      <c r="C204" s="29"/>
      <c r="D204" s="157" t="s">
        <v>190</v>
      </c>
      <c r="E204" s="29"/>
      <c r="F204" s="158" t="s">
        <v>1169</v>
      </c>
      <c r="G204" s="29"/>
      <c r="H204" s="29"/>
      <c r="I204" s="159"/>
      <c r="J204" s="29"/>
      <c r="K204" s="29"/>
      <c r="L204" s="30"/>
      <c r="M204" s="160"/>
      <c r="N204" s="161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190</v>
      </c>
      <c r="AU204" s="14" t="s">
        <v>82</v>
      </c>
    </row>
    <row r="205" spans="1:65" s="2" customFormat="1" ht="33" customHeight="1">
      <c r="A205" s="29"/>
      <c r="B205" s="141"/>
      <c r="C205" s="162" t="s">
        <v>568</v>
      </c>
      <c r="D205" s="162" t="s">
        <v>220</v>
      </c>
      <c r="E205" s="163" t="s">
        <v>1488</v>
      </c>
      <c r="F205" s="164" t="s">
        <v>1489</v>
      </c>
      <c r="G205" s="165" t="s">
        <v>633</v>
      </c>
      <c r="H205" s="166">
        <v>85.9</v>
      </c>
      <c r="I205" s="167"/>
      <c r="J205" s="168">
        <f>ROUND(I205*H205,2)</f>
        <v>0</v>
      </c>
      <c r="K205" s="169"/>
      <c r="L205" s="30"/>
      <c r="M205" s="170" t="s">
        <v>1</v>
      </c>
      <c r="N205" s="171" t="s">
        <v>37</v>
      </c>
      <c r="O205" s="55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5" t="s">
        <v>188</v>
      </c>
      <c r="AT205" s="155" t="s">
        <v>220</v>
      </c>
      <c r="AU205" s="155" t="s">
        <v>82</v>
      </c>
      <c r="AY205" s="14" t="s">
        <v>181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80</v>
      </c>
      <c r="BK205" s="156">
        <f>ROUND(I205*H205,2)</f>
        <v>0</v>
      </c>
      <c r="BL205" s="14" t="s">
        <v>188</v>
      </c>
      <c r="BM205" s="155" t="s">
        <v>1490</v>
      </c>
    </row>
    <row r="206" spans="1:65" s="2" customFormat="1" ht="19.5">
      <c r="A206" s="29"/>
      <c r="B206" s="30"/>
      <c r="C206" s="29"/>
      <c r="D206" s="157" t="s">
        <v>190</v>
      </c>
      <c r="E206" s="29"/>
      <c r="F206" s="158" t="s">
        <v>1489</v>
      </c>
      <c r="G206" s="29"/>
      <c r="H206" s="29"/>
      <c r="I206" s="159"/>
      <c r="J206" s="29"/>
      <c r="K206" s="29"/>
      <c r="L206" s="30"/>
      <c r="M206" s="160"/>
      <c r="N206" s="161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190</v>
      </c>
      <c r="AU206" s="14" t="s">
        <v>82</v>
      </c>
    </row>
    <row r="207" spans="1:65" s="2" customFormat="1" ht="33" customHeight="1">
      <c r="A207" s="29"/>
      <c r="B207" s="141"/>
      <c r="C207" s="162" t="s">
        <v>570</v>
      </c>
      <c r="D207" s="162" t="s">
        <v>220</v>
      </c>
      <c r="E207" s="163" t="s">
        <v>1491</v>
      </c>
      <c r="F207" s="164" t="s">
        <v>1492</v>
      </c>
      <c r="G207" s="165" t="s">
        <v>633</v>
      </c>
      <c r="H207" s="166">
        <v>25.6</v>
      </c>
      <c r="I207" s="167"/>
      <c r="J207" s="168">
        <f>ROUND(I207*H207,2)</f>
        <v>0</v>
      </c>
      <c r="K207" s="169"/>
      <c r="L207" s="30"/>
      <c r="M207" s="170" t="s">
        <v>1</v>
      </c>
      <c r="N207" s="171" t="s">
        <v>37</v>
      </c>
      <c r="O207" s="55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5" t="s">
        <v>188</v>
      </c>
      <c r="AT207" s="155" t="s">
        <v>220</v>
      </c>
      <c r="AU207" s="155" t="s">
        <v>82</v>
      </c>
      <c r="AY207" s="14" t="s">
        <v>181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80</v>
      </c>
      <c r="BK207" s="156">
        <f>ROUND(I207*H207,2)</f>
        <v>0</v>
      </c>
      <c r="BL207" s="14" t="s">
        <v>188</v>
      </c>
      <c r="BM207" s="155" t="s">
        <v>1493</v>
      </c>
    </row>
    <row r="208" spans="1:65" s="2" customFormat="1" ht="19.5">
      <c r="A208" s="29"/>
      <c r="B208" s="30"/>
      <c r="C208" s="29"/>
      <c r="D208" s="157" t="s">
        <v>190</v>
      </c>
      <c r="E208" s="29"/>
      <c r="F208" s="158" t="s">
        <v>1492</v>
      </c>
      <c r="G208" s="29"/>
      <c r="H208" s="29"/>
      <c r="I208" s="159"/>
      <c r="J208" s="29"/>
      <c r="K208" s="29"/>
      <c r="L208" s="30"/>
      <c r="M208" s="160"/>
      <c r="N208" s="161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190</v>
      </c>
      <c r="AU208" s="14" t="s">
        <v>82</v>
      </c>
    </row>
    <row r="209" spans="1:65" s="2" customFormat="1" ht="24.2" customHeight="1">
      <c r="A209" s="29"/>
      <c r="B209" s="141"/>
      <c r="C209" s="162" t="s">
        <v>575</v>
      </c>
      <c r="D209" s="162" t="s">
        <v>220</v>
      </c>
      <c r="E209" s="163" t="s">
        <v>1174</v>
      </c>
      <c r="F209" s="164" t="s">
        <v>1175</v>
      </c>
      <c r="G209" s="165" t="s">
        <v>476</v>
      </c>
      <c r="H209" s="166">
        <v>0.81599999999999995</v>
      </c>
      <c r="I209" s="167"/>
      <c r="J209" s="168">
        <f>ROUND(I209*H209,2)</f>
        <v>0</v>
      </c>
      <c r="K209" s="169"/>
      <c r="L209" s="30"/>
      <c r="M209" s="170" t="s">
        <v>1</v>
      </c>
      <c r="N209" s="171" t="s">
        <v>37</v>
      </c>
      <c r="O209" s="55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5" t="s">
        <v>188</v>
      </c>
      <c r="AT209" s="155" t="s">
        <v>220</v>
      </c>
      <c r="AU209" s="155" t="s">
        <v>82</v>
      </c>
      <c r="AY209" s="14" t="s">
        <v>181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4" t="s">
        <v>80</v>
      </c>
      <c r="BK209" s="156">
        <f>ROUND(I209*H209,2)</f>
        <v>0</v>
      </c>
      <c r="BL209" s="14" t="s">
        <v>188</v>
      </c>
      <c r="BM209" s="155" t="s">
        <v>1494</v>
      </c>
    </row>
    <row r="210" spans="1:65" s="2" customFormat="1" ht="19.5">
      <c r="A210" s="29"/>
      <c r="B210" s="30"/>
      <c r="C210" s="29"/>
      <c r="D210" s="157" t="s">
        <v>190</v>
      </c>
      <c r="E210" s="29"/>
      <c r="F210" s="158" t="s">
        <v>1175</v>
      </c>
      <c r="G210" s="29"/>
      <c r="H210" s="29"/>
      <c r="I210" s="159"/>
      <c r="J210" s="29"/>
      <c r="K210" s="29"/>
      <c r="L210" s="30"/>
      <c r="M210" s="160"/>
      <c r="N210" s="161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190</v>
      </c>
      <c r="AU210" s="14" t="s">
        <v>82</v>
      </c>
    </row>
    <row r="211" spans="1:65" s="2" customFormat="1" ht="16.5" customHeight="1">
      <c r="A211" s="29"/>
      <c r="B211" s="141"/>
      <c r="C211" s="142" t="s">
        <v>580</v>
      </c>
      <c r="D211" s="142" t="s">
        <v>183</v>
      </c>
      <c r="E211" s="143" t="s">
        <v>1177</v>
      </c>
      <c r="F211" s="144" t="s">
        <v>1178</v>
      </c>
      <c r="G211" s="145" t="s">
        <v>434</v>
      </c>
      <c r="H211" s="146">
        <v>1.714</v>
      </c>
      <c r="I211" s="147"/>
      <c r="J211" s="148">
        <f>ROUND(I211*H211,2)</f>
        <v>0</v>
      </c>
      <c r="K211" s="149"/>
      <c r="L211" s="150"/>
      <c r="M211" s="151" t="s">
        <v>1</v>
      </c>
      <c r="N211" s="152" t="s">
        <v>37</v>
      </c>
      <c r="O211" s="55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5" t="s">
        <v>187</v>
      </c>
      <c r="AT211" s="155" t="s">
        <v>183</v>
      </c>
      <c r="AU211" s="155" t="s">
        <v>82</v>
      </c>
      <c r="AY211" s="14" t="s">
        <v>181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4" t="s">
        <v>80</v>
      </c>
      <c r="BK211" s="156">
        <f>ROUND(I211*H211,2)</f>
        <v>0</v>
      </c>
      <c r="BL211" s="14" t="s">
        <v>188</v>
      </c>
      <c r="BM211" s="155" t="s">
        <v>1495</v>
      </c>
    </row>
    <row r="212" spans="1:65" s="2" customFormat="1" ht="11.25">
      <c r="A212" s="29"/>
      <c r="B212" s="30"/>
      <c r="C212" s="29"/>
      <c r="D212" s="157" t="s">
        <v>190</v>
      </c>
      <c r="E212" s="29"/>
      <c r="F212" s="158" t="s">
        <v>1178</v>
      </c>
      <c r="G212" s="29"/>
      <c r="H212" s="29"/>
      <c r="I212" s="159"/>
      <c r="J212" s="29"/>
      <c r="K212" s="29"/>
      <c r="L212" s="30"/>
      <c r="M212" s="160"/>
      <c r="N212" s="16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190</v>
      </c>
      <c r="AU212" s="14" t="s">
        <v>82</v>
      </c>
    </row>
    <row r="213" spans="1:65" s="2" customFormat="1" ht="33" customHeight="1">
      <c r="A213" s="29"/>
      <c r="B213" s="141"/>
      <c r="C213" s="162" t="s">
        <v>719</v>
      </c>
      <c r="D213" s="162" t="s">
        <v>220</v>
      </c>
      <c r="E213" s="163" t="s">
        <v>1180</v>
      </c>
      <c r="F213" s="164" t="s">
        <v>1181</v>
      </c>
      <c r="G213" s="165" t="s">
        <v>633</v>
      </c>
      <c r="H213" s="166">
        <v>40.799999999999997</v>
      </c>
      <c r="I213" s="167"/>
      <c r="J213" s="168">
        <f>ROUND(I213*H213,2)</f>
        <v>0</v>
      </c>
      <c r="K213" s="169"/>
      <c r="L213" s="30"/>
      <c r="M213" s="170" t="s">
        <v>1</v>
      </c>
      <c r="N213" s="171" t="s">
        <v>37</v>
      </c>
      <c r="O213" s="55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5" t="s">
        <v>188</v>
      </c>
      <c r="AT213" s="155" t="s">
        <v>220</v>
      </c>
      <c r="AU213" s="155" t="s">
        <v>82</v>
      </c>
      <c r="AY213" s="14" t="s">
        <v>181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4" t="s">
        <v>80</v>
      </c>
      <c r="BK213" s="156">
        <f>ROUND(I213*H213,2)</f>
        <v>0</v>
      </c>
      <c r="BL213" s="14" t="s">
        <v>188</v>
      </c>
      <c r="BM213" s="155" t="s">
        <v>1496</v>
      </c>
    </row>
    <row r="214" spans="1:65" s="2" customFormat="1" ht="19.5">
      <c r="A214" s="29"/>
      <c r="B214" s="30"/>
      <c r="C214" s="29"/>
      <c r="D214" s="157" t="s">
        <v>190</v>
      </c>
      <c r="E214" s="29"/>
      <c r="F214" s="158" t="s">
        <v>1181</v>
      </c>
      <c r="G214" s="29"/>
      <c r="H214" s="29"/>
      <c r="I214" s="159"/>
      <c r="J214" s="29"/>
      <c r="K214" s="29"/>
      <c r="L214" s="30"/>
      <c r="M214" s="160"/>
      <c r="N214" s="16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190</v>
      </c>
      <c r="AU214" s="14" t="s">
        <v>82</v>
      </c>
    </row>
    <row r="215" spans="1:65" s="2" customFormat="1" ht="33" customHeight="1">
      <c r="A215" s="29"/>
      <c r="B215" s="141"/>
      <c r="C215" s="162" t="s">
        <v>721</v>
      </c>
      <c r="D215" s="162" t="s">
        <v>220</v>
      </c>
      <c r="E215" s="163" t="s">
        <v>1183</v>
      </c>
      <c r="F215" s="164" t="s">
        <v>1184</v>
      </c>
      <c r="G215" s="165" t="s">
        <v>633</v>
      </c>
      <c r="H215" s="166">
        <v>85.9</v>
      </c>
      <c r="I215" s="167"/>
      <c r="J215" s="168">
        <f>ROUND(I215*H215,2)</f>
        <v>0</v>
      </c>
      <c r="K215" s="169"/>
      <c r="L215" s="30"/>
      <c r="M215" s="170" t="s">
        <v>1</v>
      </c>
      <c r="N215" s="171" t="s">
        <v>37</v>
      </c>
      <c r="O215" s="55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5" t="s">
        <v>188</v>
      </c>
      <c r="AT215" s="155" t="s">
        <v>220</v>
      </c>
      <c r="AU215" s="155" t="s">
        <v>82</v>
      </c>
      <c r="AY215" s="14" t="s">
        <v>181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4" t="s">
        <v>80</v>
      </c>
      <c r="BK215" s="156">
        <f>ROUND(I215*H215,2)</f>
        <v>0</v>
      </c>
      <c r="BL215" s="14" t="s">
        <v>188</v>
      </c>
      <c r="BM215" s="155" t="s">
        <v>1497</v>
      </c>
    </row>
    <row r="216" spans="1:65" s="2" customFormat="1" ht="19.5">
      <c r="A216" s="29"/>
      <c r="B216" s="30"/>
      <c r="C216" s="29"/>
      <c r="D216" s="157" t="s">
        <v>190</v>
      </c>
      <c r="E216" s="29"/>
      <c r="F216" s="158" t="s">
        <v>1184</v>
      </c>
      <c r="G216" s="29"/>
      <c r="H216" s="29"/>
      <c r="I216" s="159"/>
      <c r="J216" s="29"/>
      <c r="K216" s="29"/>
      <c r="L216" s="30"/>
      <c r="M216" s="160"/>
      <c r="N216" s="161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190</v>
      </c>
      <c r="AU216" s="14" t="s">
        <v>82</v>
      </c>
    </row>
    <row r="217" spans="1:65" s="2" customFormat="1" ht="37.9" customHeight="1">
      <c r="A217" s="29"/>
      <c r="B217" s="141"/>
      <c r="C217" s="162" t="s">
        <v>723</v>
      </c>
      <c r="D217" s="162" t="s">
        <v>220</v>
      </c>
      <c r="E217" s="163" t="s">
        <v>1498</v>
      </c>
      <c r="F217" s="164" t="s">
        <v>1499</v>
      </c>
      <c r="G217" s="165" t="s">
        <v>633</v>
      </c>
      <c r="H217" s="166">
        <v>25.6</v>
      </c>
      <c r="I217" s="167"/>
      <c r="J217" s="168">
        <f>ROUND(I217*H217,2)</f>
        <v>0</v>
      </c>
      <c r="K217" s="169"/>
      <c r="L217" s="30"/>
      <c r="M217" s="170" t="s">
        <v>1</v>
      </c>
      <c r="N217" s="171" t="s">
        <v>37</v>
      </c>
      <c r="O217" s="55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5" t="s">
        <v>188</v>
      </c>
      <c r="AT217" s="155" t="s">
        <v>220</v>
      </c>
      <c r="AU217" s="155" t="s">
        <v>82</v>
      </c>
      <c r="AY217" s="14" t="s">
        <v>181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4" t="s">
        <v>80</v>
      </c>
      <c r="BK217" s="156">
        <f>ROUND(I217*H217,2)</f>
        <v>0</v>
      </c>
      <c r="BL217" s="14" t="s">
        <v>188</v>
      </c>
      <c r="BM217" s="155" t="s">
        <v>1500</v>
      </c>
    </row>
    <row r="218" spans="1:65" s="2" customFormat="1" ht="19.5">
      <c r="A218" s="29"/>
      <c r="B218" s="30"/>
      <c r="C218" s="29"/>
      <c r="D218" s="157" t="s">
        <v>190</v>
      </c>
      <c r="E218" s="29"/>
      <c r="F218" s="158" t="s">
        <v>1499</v>
      </c>
      <c r="G218" s="29"/>
      <c r="H218" s="29"/>
      <c r="I218" s="159"/>
      <c r="J218" s="29"/>
      <c r="K218" s="29"/>
      <c r="L218" s="30"/>
      <c r="M218" s="160"/>
      <c r="N218" s="161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190</v>
      </c>
      <c r="AU218" s="14" t="s">
        <v>82</v>
      </c>
    </row>
    <row r="219" spans="1:65" s="2" customFormat="1" ht="55.5" customHeight="1">
      <c r="A219" s="29"/>
      <c r="B219" s="141"/>
      <c r="C219" s="162" t="s">
        <v>725</v>
      </c>
      <c r="D219" s="162" t="s">
        <v>220</v>
      </c>
      <c r="E219" s="163" t="s">
        <v>1192</v>
      </c>
      <c r="F219" s="164" t="s">
        <v>1193</v>
      </c>
      <c r="G219" s="165" t="s">
        <v>413</v>
      </c>
      <c r="H219" s="166">
        <v>15</v>
      </c>
      <c r="I219" s="167"/>
      <c r="J219" s="168">
        <f>ROUND(I219*H219,2)</f>
        <v>0</v>
      </c>
      <c r="K219" s="169"/>
      <c r="L219" s="30"/>
      <c r="M219" s="170" t="s">
        <v>1</v>
      </c>
      <c r="N219" s="171" t="s">
        <v>37</v>
      </c>
      <c r="O219" s="55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5" t="s">
        <v>188</v>
      </c>
      <c r="AT219" s="155" t="s">
        <v>220</v>
      </c>
      <c r="AU219" s="155" t="s">
        <v>82</v>
      </c>
      <c r="AY219" s="14" t="s">
        <v>181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4" t="s">
        <v>80</v>
      </c>
      <c r="BK219" s="156">
        <f>ROUND(I219*H219,2)</f>
        <v>0</v>
      </c>
      <c r="BL219" s="14" t="s">
        <v>188</v>
      </c>
      <c r="BM219" s="155" t="s">
        <v>1501</v>
      </c>
    </row>
    <row r="220" spans="1:65" s="2" customFormat="1" ht="39">
      <c r="A220" s="29"/>
      <c r="B220" s="30"/>
      <c r="C220" s="29"/>
      <c r="D220" s="157" t="s">
        <v>190</v>
      </c>
      <c r="E220" s="29"/>
      <c r="F220" s="158" t="s">
        <v>1193</v>
      </c>
      <c r="G220" s="29"/>
      <c r="H220" s="29"/>
      <c r="I220" s="159"/>
      <c r="J220" s="29"/>
      <c r="K220" s="29"/>
      <c r="L220" s="30"/>
      <c r="M220" s="160"/>
      <c r="N220" s="161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190</v>
      </c>
      <c r="AU220" s="14" t="s">
        <v>82</v>
      </c>
    </row>
    <row r="221" spans="1:65" s="2" customFormat="1" ht="16.5" customHeight="1">
      <c r="A221" s="29"/>
      <c r="B221" s="141"/>
      <c r="C221" s="162" t="s">
        <v>727</v>
      </c>
      <c r="D221" s="162" t="s">
        <v>220</v>
      </c>
      <c r="E221" s="163" t="s">
        <v>1195</v>
      </c>
      <c r="F221" s="164" t="s">
        <v>1196</v>
      </c>
      <c r="G221" s="165" t="s">
        <v>368</v>
      </c>
      <c r="H221" s="166">
        <v>2</v>
      </c>
      <c r="I221" s="167"/>
      <c r="J221" s="168">
        <f>ROUND(I221*H221,2)</f>
        <v>0</v>
      </c>
      <c r="K221" s="169"/>
      <c r="L221" s="30"/>
      <c r="M221" s="170" t="s">
        <v>1</v>
      </c>
      <c r="N221" s="171" t="s">
        <v>37</v>
      </c>
      <c r="O221" s="55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5" t="s">
        <v>188</v>
      </c>
      <c r="AT221" s="155" t="s">
        <v>220</v>
      </c>
      <c r="AU221" s="155" t="s">
        <v>82</v>
      </c>
      <c r="AY221" s="14" t="s">
        <v>181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4" t="s">
        <v>80</v>
      </c>
      <c r="BK221" s="156">
        <f>ROUND(I221*H221,2)</f>
        <v>0</v>
      </c>
      <c r="BL221" s="14" t="s">
        <v>188</v>
      </c>
      <c r="BM221" s="155" t="s">
        <v>1502</v>
      </c>
    </row>
    <row r="222" spans="1:65" s="2" customFormat="1" ht="11.25">
      <c r="A222" s="29"/>
      <c r="B222" s="30"/>
      <c r="C222" s="29"/>
      <c r="D222" s="157" t="s">
        <v>190</v>
      </c>
      <c r="E222" s="29"/>
      <c r="F222" s="158" t="s">
        <v>1196</v>
      </c>
      <c r="G222" s="29"/>
      <c r="H222" s="29"/>
      <c r="I222" s="159"/>
      <c r="J222" s="29"/>
      <c r="K222" s="29"/>
      <c r="L222" s="30"/>
      <c r="M222" s="160"/>
      <c r="N222" s="161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190</v>
      </c>
      <c r="AU222" s="14" t="s">
        <v>82</v>
      </c>
    </row>
    <row r="223" spans="1:65" s="12" customFormat="1" ht="22.9" customHeight="1">
      <c r="B223" s="128"/>
      <c r="D223" s="129" t="s">
        <v>71</v>
      </c>
      <c r="E223" s="139" t="s">
        <v>1198</v>
      </c>
      <c r="F223" s="139" t="s">
        <v>1397</v>
      </c>
      <c r="I223" s="131"/>
      <c r="J223" s="140">
        <f>BK223</f>
        <v>0</v>
      </c>
      <c r="L223" s="128"/>
      <c r="M223" s="133"/>
      <c r="N223" s="134"/>
      <c r="O223" s="134"/>
      <c r="P223" s="135">
        <f>SUM(P224:P231)</f>
        <v>0</v>
      </c>
      <c r="Q223" s="134"/>
      <c r="R223" s="135">
        <f>SUM(R224:R231)</f>
        <v>0</v>
      </c>
      <c r="S223" s="134"/>
      <c r="T223" s="136">
        <f>SUM(T224:T231)</f>
        <v>0</v>
      </c>
      <c r="AR223" s="129" t="s">
        <v>80</v>
      </c>
      <c r="AT223" s="137" t="s">
        <v>71</v>
      </c>
      <c r="AU223" s="137" t="s">
        <v>80</v>
      </c>
      <c r="AY223" s="129" t="s">
        <v>181</v>
      </c>
      <c r="BK223" s="138">
        <f>SUM(BK224:BK231)</f>
        <v>0</v>
      </c>
    </row>
    <row r="224" spans="1:65" s="2" customFormat="1" ht="49.15" customHeight="1">
      <c r="A224" s="29"/>
      <c r="B224" s="141"/>
      <c r="C224" s="162" t="s">
        <v>729</v>
      </c>
      <c r="D224" s="162" t="s">
        <v>220</v>
      </c>
      <c r="E224" s="163" t="s">
        <v>1203</v>
      </c>
      <c r="F224" s="164" t="s">
        <v>1204</v>
      </c>
      <c r="G224" s="165" t="s">
        <v>434</v>
      </c>
      <c r="H224" s="166">
        <v>9.7210000000000001</v>
      </c>
      <c r="I224" s="167"/>
      <c r="J224" s="168">
        <f>ROUND(I224*H224,2)</f>
        <v>0</v>
      </c>
      <c r="K224" s="169"/>
      <c r="L224" s="30"/>
      <c r="M224" s="170" t="s">
        <v>1</v>
      </c>
      <c r="N224" s="171" t="s">
        <v>37</v>
      </c>
      <c r="O224" s="55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5" t="s">
        <v>188</v>
      </c>
      <c r="AT224" s="155" t="s">
        <v>220</v>
      </c>
      <c r="AU224" s="155" t="s">
        <v>82</v>
      </c>
      <c r="AY224" s="14" t="s">
        <v>181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4" t="s">
        <v>80</v>
      </c>
      <c r="BK224" s="156">
        <f>ROUND(I224*H224,2)</f>
        <v>0</v>
      </c>
      <c r="BL224" s="14" t="s">
        <v>188</v>
      </c>
      <c r="BM224" s="155" t="s">
        <v>1503</v>
      </c>
    </row>
    <row r="225" spans="1:65" s="2" customFormat="1" ht="29.25">
      <c r="A225" s="29"/>
      <c r="B225" s="30"/>
      <c r="C225" s="29"/>
      <c r="D225" s="157" t="s">
        <v>190</v>
      </c>
      <c r="E225" s="29"/>
      <c r="F225" s="158" t="s">
        <v>1204</v>
      </c>
      <c r="G225" s="29"/>
      <c r="H225" s="29"/>
      <c r="I225" s="159"/>
      <c r="J225" s="29"/>
      <c r="K225" s="29"/>
      <c r="L225" s="30"/>
      <c r="M225" s="160"/>
      <c r="N225" s="161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190</v>
      </c>
      <c r="AU225" s="14" t="s">
        <v>82</v>
      </c>
    </row>
    <row r="226" spans="1:65" s="2" customFormat="1" ht="44.25" customHeight="1">
      <c r="A226" s="29"/>
      <c r="B226" s="141"/>
      <c r="C226" s="162" t="s">
        <v>732</v>
      </c>
      <c r="D226" s="162" t="s">
        <v>220</v>
      </c>
      <c r="E226" s="163" t="s">
        <v>1206</v>
      </c>
      <c r="F226" s="164" t="s">
        <v>1207</v>
      </c>
      <c r="G226" s="165" t="s">
        <v>434</v>
      </c>
      <c r="H226" s="166">
        <v>2.04</v>
      </c>
      <c r="I226" s="167"/>
      <c r="J226" s="168">
        <f>ROUND(I226*H226,2)</f>
        <v>0</v>
      </c>
      <c r="K226" s="169"/>
      <c r="L226" s="30"/>
      <c r="M226" s="170" t="s">
        <v>1</v>
      </c>
      <c r="N226" s="171" t="s">
        <v>37</v>
      </c>
      <c r="O226" s="55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5" t="s">
        <v>188</v>
      </c>
      <c r="AT226" s="155" t="s">
        <v>220</v>
      </c>
      <c r="AU226" s="155" t="s">
        <v>82</v>
      </c>
      <c r="AY226" s="14" t="s">
        <v>181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4" t="s">
        <v>80</v>
      </c>
      <c r="BK226" s="156">
        <f>ROUND(I226*H226,2)</f>
        <v>0</v>
      </c>
      <c r="BL226" s="14" t="s">
        <v>188</v>
      </c>
      <c r="BM226" s="155" t="s">
        <v>1504</v>
      </c>
    </row>
    <row r="227" spans="1:65" s="2" customFormat="1" ht="29.25">
      <c r="A227" s="29"/>
      <c r="B227" s="30"/>
      <c r="C227" s="29"/>
      <c r="D227" s="157" t="s">
        <v>190</v>
      </c>
      <c r="E227" s="29"/>
      <c r="F227" s="158" t="s">
        <v>1207</v>
      </c>
      <c r="G227" s="29"/>
      <c r="H227" s="29"/>
      <c r="I227" s="159"/>
      <c r="J227" s="29"/>
      <c r="K227" s="29"/>
      <c r="L227" s="30"/>
      <c r="M227" s="160"/>
      <c r="N227" s="161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190</v>
      </c>
      <c r="AU227" s="14" t="s">
        <v>82</v>
      </c>
    </row>
    <row r="228" spans="1:65" s="2" customFormat="1" ht="33" customHeight="1">
      <c r="A228" s="29"/>
      <c r="B228" s="141"/>
      <c r="C228" s="162" t="s">
        <v>948</v>
      </c>
      <c r="D228" s="162" t="s">
        <v>220</v>
      </c>
      <c r="E228" s="163" t="s">
        <v>1209</v>
      </c>
      <c r="F228" s="164" t="s">
        <v>1210</v>
      </c>
      <c r="G228" s="165" t="s">
        <v>434</v>
      </c>
      <c r="H228" s="166">
        <v>11.773999999999999</v>
      </c>
      <c r="I228" s="167"/>
      <c r="J228" s="168">
        <f>ROUND(I228*H228,2)</f>
        <v>0</v>
      </c>
      <c r="K228" s="169"/>
      <c r="L228" s="30"/>
      <c r="M228" s="170" t="s">
        <v>1</v>
      </c>
      <c r="N228" s="171" t="s">
        <v>37</v>
      </c>
      <c r="O228" s="55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5" t="s">
        <v>188</v>
      </c>
      <c r="AT228" s="155" t="s">
        <v>220</v>
      </c>
      <c r="AU228" s="155" t="s">
        <v>82</v>
      </c>
      <c r="AY228" s="14" t="s">
        <v>181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4" t="s">
        <v>80</v>
      </c>
      <c r="BK228" s="156">
        <f>ROUND(I228*H228,2)</f>
        <v>0</v>
      </c>
      <c r="BL228" s="14" t="s">
        <v>188</v>
      </c>
      <c r="BM228" s="155" t="s">
        <v>1505</v>
      </c>
    </row>
    <row r="229" spans="1:65" s="2" customFormat="1" ht="19.5">
      <c r="A229" s="29"/>
      <c r="B229" s="30"/>
      <c r="C229" s="29"/>
      <c r="D229" s="157" t="s">
        <v>190</v>
      </c>
      <c r="E229" s="29"/>
      <c r="F229" s="158" t="s">
        <v>1210</v>
      </c>
      <c r="G229" s="29"/>
      <c r="H229" s="29"/>
      <c r="I229" s="159"/>
      <c r="J229" s="29"/>
      <c r="K229" s="29"/>
      <c r="L229" s="30"/>
      <c r="M229" s="160"/>
      <c r="N229" s="161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190</v>
      </c>
      <c r="AU229" s="14" t="s">
        <v>82</v>
      </c>
    </row>
    <row r="230" spans="1:65" s="2" customFormat="1" ht="44.25" customHeight="1">
      <c r="A230" s="29"/>
      <c r="B230" s="141"/>
      <c r="C230" s="162" t="s">
        <v>950</v>
      </c>
      <c r="D230" s="162" t="s">
        <v>220</v>
      </c>
      <c r="E230" s="163" t="s">
        <v>1212</v>
      </c>
      <c r="F230" s="164" t="s">
        <v>1213</v>
      </c>
      <c r="G230" s="165" t="s">
        <v>434</v>
      </c>
      <c r="H230" s="166">
        <v>219.374</v>
      </c>
      <c r="I230" s="167"/>
      <c r="J230" s="168">
        <f>ROUND(I230*H230,2)</f>
        <v>0</v>
      </c>
      <c r="K230" s="169"/>
      <c r="L230" s="30"/>
      <c r="M230" s="170" t="s">
        <v>1</v>
      </c>
      <c r="N230" s="171" t="s">
        <v>37</v>
      </c>
      <c r="O230" s="55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5" t="s">
        <v>188</v>
      </c>
      <c r="AT230" s="155" t="s">
        <v>220</v>
      </c>
      <c r="AU230" s="155" t="s">
        <v>82</v>
      </c>
      <c r="AY230" s="14" t="s">
        <v>181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4" t="s">
        <v>80</v>
      </c>
      <c r="BK230" s="156">
        <f>ROUND(I230*H230,2)</f>
        <v>0</v>
      </c>
      <c r="BL230" s="14" t="s">
        <v>188</v>
      </c>
      <c r="BM230" s="155" t="s">
        <v>1506</v>
      </c>
    </row>
    <row r="231" spans="1:65" s="2" customFormat="1" ht="29.25">
      <c r="A231" s="29"/>
      <c r="B231" s="30"/>
      <c r="C231" s="29"/>
      <c r="D231" s="157" t="s">
        <v>190</v>
      </c>
      <c r="E231" s="29"/>
      <c r="F231" s="158" t="s">
        <v>1213</v>
      </c>
      <c r="G231" s="29"/>
      <c r="H231" s="29"/>
      <c r="I231" s="159"/>
      <c r="J231" s="29"/>
      <c r="K231" s="29"/>
      <c r="L231" s="30"/>
      <c r="M231" s="160"/>
      <c r="N231" s="161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190</v>
      </c>
      <c r="AU231" s="14" t="s">
        <v>82</v>
      </c>
    </row>
    <row r="232" spans="1:65" s="12" customFormat="1" ht="22.9" customHeight="1">
      <c r="B232" s="128"/>
      <c r="D232" s="129" t="s">
        <v>71</v>
      </c>
      <c r="E232" s="139" t="s">
        <v>1215</v>
      </c>
      <c r="F232" s="139" t="s">
        <v>1216</v>
      </c>
      <c r="I232" s="131"/>
      <c r="J232" s="140">
        <f>BK232</f>
        <v>0</v>
      </c>
      <c r="L232" s="128"/>
      <c r="M232" s="133"/>
      <c r="N232" s="134"/>
      <c r="O232" s="134"/>
      <c r="P232" s="135">
        <f>SUM(P233:P234)</f>
        <v>0</v>
      </c>
      <c r="Q232" s="134"/>
      <c r="R232" s="135">
        <f>SUM(R233:R234)</f>
        <v>0</v>
      </c>
      <c r="S232" s="134"/>
      <c r="T232" s="136">
        <f>SUM(T233:T234)</f>
        <v>0</v>
      </c>
      <c r="AR232" s="129" t="s">
        <v>80</v>
      </c>
      <c r="AT232" s="137" t="s">
        <v>71</v>
      </c>
      <c r="AU232" s="137" t="s">
        <v>80</v>
      </c>
      <c r="AY232" s="129" t="s">
        <v>181</v>
      </c>
      <c r="BK232" s="138">
        <f>SUM(BK233:BK234)</f>
        <v>0</v>
      </c>
    </row>
    <row r="233" spans="1:65" s="2" customFormat="1" ht="44.25" customHeight="1">
      <c r="A233" s="29"/>
      <c r="B233" s="141"/>
      <c r="C233" s="162" t="s">
        <v>952</v>
      </c>
      <c r="D233" s="162" t="s">
        <v>220</v>
      </c>
      <c r="E233" s="163" t="s">
        <v>1217</v>
      </c>
      <c r="F233" s="164" t="s">
        <v>1218</v>
      </c>
      <c r="G233" s="165" t="s">
        <v>434</v>
      </c>
      <c r="H233" s="166">
        <v>557.21299999999997</v>
      </c>
      <c r="I233" s="167"/>
      <c r="J233" s="168">
        <f>ROUND(I233*H233,2)</f>
        <v>0</v>
      </c>
      <c r="K233" s="169"/>
      <c r="L233" s="30"/>
      <c r="M233" s="170" t="s">
        <v>1</v>
      </c>
      <c r="N233" s="171" t="s">
        <v>37</v>
      </c>
      <c r="O233" s="55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5" t="s">
        <v>188</v>
      </c>
      <c r="AT233" s="155" t="s">
        <v>220</v>
      </c>
      <c r="AU233" s="155" t="s">
        <v>82</v>
      </c>
      <c r="AY233" s="14" t="s">
        <v>181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4" t="s">
        <v>80</v>
      </c>
      <c r="BK233" s="156">
        <f>ROUND(I233*H233,2)</f>
        <v>0</v>
      </c>
      <c r="BL233" s="14" t="s">
        <v>188</v>
      </c>
      <c r="BM233" s="155" t="s">
        <v>1507</v>
      </c>
    </row>
    <row r="234" spans="1:65" s="2" customFormat="1" ht="29.25">
      <c r="A234" s="29"/>
      <c r="B234" s="30"/>
      <c r="C234" s="29"/>
      <c r="D234" s="157" t="s">
        <v>190</v>
      </c>
      <c r="E234" s="29"/>
      <c r="F234" s="158" t="s">
        <v>1218</v>
      </c>
      <c r="G234" s="29"/>
      <c r="H234" s="29"/>
      <c r="I234" s="159"/>
      <c r="J234" s="29"/>
      <c r="K234" s="29"/>
      <c r="L234" s="30"/>
      <c r="M234" s="160"/>
      <c r="N234" s="161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190</v>
      </c>
      <c r="AU234" s="14" t="s">
        <v>82</v>
      </c>
    </row>
    <row r="235" spans="1:65" s="12" customFormat="1" ht="25.9" customHeight="1">
      <c r="B235" s="128"/>
      <c r="D235" s="129" t="s">
        <v>71</v>
      </c>
      <c r="E235" s="130" t="s">
        <v>1220</v>
      </c>
      <c r="F235" s="130" t="s">
        <v>1221</v>
      </c>
      <c r="I235" s="131"/>
      <c r="J235" s="132">
        <f>BK235</f>
        <v>0</v>
      </c>
      <c r="L235" s="128"/>
      <c r="M235" s="133"/>
      <c r="N235" s="134"/>
      <c r="O235" s="134"/>
      <c r="P235" s="135">
        <f>P236</f>
        <v>0</v>
      </c>
      <c r="Q235" s="134"/>
      <c r="R235" s="135">
        <f>R236</f>
        <v>0</v>
      </c>
      <c r="S235" s="134"/>
      <c r="T235" s="136">
        <f>T236</f>
        <v>0</v>
      </c>
      <c r="AR235" s="129" t="s">
        <v>82</v>
      </c>
      <c r="AT235" s="137" t="s">
        <v>71</v>
      </c>
      <c r="AU235" s="137" t="s">
        <v>72</v>
      </c>
      <c r="AY235" s="129" t="s">
        <v>181</v>
      </c>
      <c r="BK235" s="138">
        <f>BK236</f>
        <v>0</v>
      </c>
    </row>
    <row r="236" spans="1:65" s="12" customFormat="1" ht="22.9" customHeight="1">
      <c r="B236" s="128"/>
      <c r="D236" s="129" t="s">
        <v>71</v>
      </c>
      <c r="E236" s="139" t="s">
        <v>1222</v>
      </c>
      <c r="F236" s="139" t="s">
        <v>1223</v>
      </c>
      <c r="I236" s="131"/>
      <c r="J236" s="140">
        <f>BK236</f>
        <v>0</v>
      </c>
      <c r="L236" s="128"/>
      <c r="M236" s="133"/>
      <c r="N236" s="134"/>
      <c r="O236" s="134"/>
      <c r="P236" s="135">
        <f>SUM(P237:P256)</f>
        <v>0</v>
      </c>
      <c r="Q236" s="134"/>
      <c r="R236" s="135">
        <f>SUM(R237:R256)</f>
        <v>0</v>
      </c>
      <c r="S236" s="134"/>
      <c r="T236" s="136">
        <f>SUM(T237:T256)</f>
        <v>0</v>
      </c>
      <c r="AR236" s="129" t="s">
        <v>82</v>
      </c>
      <c r="AT236" s="137" t="s">
        <v>71</v>
      </c>
      <c r="AU236" s="137" t="s">
        <v>80</v>
      </c>
      <c r="AY236" s="129" t="s">
        <v>181</v>
      </c>
      <c r="BK236" s="138">
        <f>SUM(BK237:BK256)</f>
        <v>0</v>
      </c>
    </row>
    <row r="237" spans="1:65" s="2" customFormat="1" ht="33" customHeight="1">
      <c r="A237" s="29"/>
      <c r="B237" s="141"/>
      <c r="C237" s="162" t="s">
        <v>958</v>
      </c>
      <c r="D237" s="162" t="s">
        <v>220</v>
      </c>
      <c r="E237" s="163" t="s">
        <v>1224</v>
      </c>
      <c r="F237" s="164" t="s">
        <v>1225</v>
      </c>
      <c r="G237" s="165" t="s">
        <v>633</v>
      </c>
      <c r="H237" s="166">
        <v>13</v>
      </c>
      <c r="I237" s="167"/>
      <c r="J237" s="168">
        <f>ROUND(I237*H237,2)</f>
        <v>0</v>
      </c>
      <c r="K237" s="169"/>
      <c r="L237" s="30"/>
      <c r="M237" s="170" t="s">
        <v>1</v>
      </c>
      <c r="N237" s="171" t="s">
        <v>37</v>
      </c>
      <c r="O237" s="55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5" t="s">
        <v>249</v>
      </c>
      <c r="AT237" s="155" t="s">
        <v>220</v>
      </c>
      <c r="AU237" s="155" t="s">
        <v>82</v>
      </c>
      <c r="AY237" s="14" t="s">
        <v>181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4" t="s">
        <v>80</v>
      </c>
      <c r="BK237" s="156">
        <f>ROUND(I237*H237,2)</f>
        <v>0</v>
      </c>
      <c r="BL237" s="14" t="s">
        <v>249</v>
      </c>
      <c r="BM237" s="155" t="s">
        <v>1508</v>
      </c>
    </row>
    <row r="238" spans="1:65" s="2" customFormat="1" ht="19.5">
      <c r="A238" s="29"/>
      <c r="B238" s="30"/>
      <c r="C238" s="29"/>
      <c r="D238" s="157" t="s">
        <v>190</v>
      </c>
      <c r="E238" s="29"/>
      <c r="F238" s="158" t="s">
        <v>1225</v>
      </c>
      <c r="G238" s="29"/>
      <c r="H238" s="29"/>
      <c r="I238" s="159"/>
      <c r="J238" s="29"/>
      <c r="K238" s="29"/>
      <c r="L238" s="30"/>
      <c r="M238" s="160"/>
      <c r="N238" s="161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190</v>
      </c>
      <c r="AU238" s="14" t="s">
        <v>82</v>
      </c>
    </row>
    <row r="239" spans="1:65" s="2" customFormat="1" ht="24.2" customHeight="1">
      <c r="A239" s="29"/>
      <c r="B239" s="141"/>
      <c r="C239" s="162" t="s">
        <v>954</v>
      </c>
      <c r="D239" s="162" t="s">
        <v>220</v>
      </c>
      <c r="E239" s="163" t="s">
        <v>1227</v>
      </c>
      <c r="F239" s="164" t="s">
        <v>1228</v>
      </c>
      <c r="G239" s="165" t="s">
        <v>633</v>
      </c>
      <c r="H239" s="166">
        <v>91</v>
      </c>
      <c r="I239" s="167"/>
      <c r="J239" s="168">
        <f>ROUND(I239*H239,2)</f>
        <v>0</v>
      </c>
      <c r="K239" s="169"/>
      <c r="L239" s="30"/>
      <c r="M239" s="170" t="s">
        <v>1</v>
      </c>
      <c r="N239" s="171" t="s">
        <v>37</v>
      </c>
      <c r="O239" s="55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5" t="s">
        <v>249</v>
      </c>
      <c r="AT239" s="155" t="s">
        <v>220</v>
      </c>
      <c r="AU239" s="155" t="s">
        <v>82</v>
      </c>
      <c r="AY239" s="14" t="s">
        <v>181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4" t="s">
        <v>80</v>
      </c>
      <c r="BK239" s="156">
        <f>ROUND(I239*H239,2)</f>
        <v>0</v>
      </c>
      <c r="BL239" s="14" t="s">
        <v>249</v>
      </c>
      <c r="BM239" s="155" t="s">
        <v>1509</v>
      </c>
    </row>
    <row r="240" spans="1:65" s="2" customFormat="1" ht="19.5">
      <c r="A240" s="29"/>
      <c r="B240" s="30"/>
      <c r="C240" s="29"/>
      <c r="D240" s="157" t="s">
        <v>190</v>
      </c>
      <c r="E240" s="29"/>
      <c r="F240" s="158" t="s">
        <v>1228</v>
      </c>
      <c r="G240" s="29"/>
      <c r="H240" s="29"/>
      <c r="I240" s="159"/>
      <c r="J240" s="29"/>
      <c r="K240" s="29"/>
      <c r="L240" s="30"/>
      <c r="M240" s="160"/>
      <c r="N240" s="161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190</v>
      </c>
      <c r="AU240" s="14" t="s">
        <v>82</v>
      </c>
    </row>
    <row r="241" spans="1:65" s="2" customFormat="1" ht="33" customHeight="1">
      <c r="A241" s="29"/>
      <c r="B241" s="141"/>
      <c r="C241" s="142" t="s">
        <v>956</v>
      </c>
      <c r="D241" s="142" t="s">
        <v>183</v>
      </c>
      <c r="E241" s="143" t="s">
        <v>1406</v>
      </c>
      <c r="F241" s="144" t="s">
        <v>1407</v>
      </c>
      <c r="G241" s="145" t="s">
        <v>633</v>
      </c>
      <c r="H241" s="146">
        <v>121.212</v>
      </c>
      <c r="I241" s="147"/>
      <c r="J241" s="148">
        <f>ROUND(I241*H241,2)</f>
        <v>0</v>
      </c>
      <c r="K241" s="149"/>
      <c r="L241" s="150"/>
      <c r="M241" s="151" t="s">
        <v>1</v>
      </c>
      <c r="N241" s="152" t="s">
        <v>37</v>
      </c>
      <c r="O241" s="55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5" t="s">
        <v>562</v>
      </c>
      <c r="AT241" s="155" t="s">
        <v>183</v>
      </c>
      <c r="AU241" s="155" t="s">
        <v>82</v>
      </c>
      <c r="AY241" s="14" t="s">
        <v>181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4" t="s">
        <v>80</v>
      </c>
      <c r="BK241" s="156">
        <f>ROUND(I241*H241,2)</f>
        <v>0</v>
      </c>
      <c r="BL241" s="14" t="s">
        <v>249</v>
      </c>
      <c r="BM241" s="155" t="s">
        <v>1510</v>
      </c>
    </row>
    <row r="242" spans="1:65" s="2" customFormat="1" ht="19.5">
      <c r="A242" s="29"/>
      <c r="B242" s="30"/>
      <c r="C242" s="29"/>
      <c r="D242" s="157" t="s">
        <v>190</v>
      </c>
      <c r="E242" s="29"/>
      <c r="F242" s="158" t="s">
        <v>1407</v>
      </c>
      <c r="G242" s="29"/>
      <c r="H242" s="29"/>
      <c r="I242" s="159"/>
      <c r="J242" s="29"/>
      <c r="K242" s="29"/>
      <c r="L242" s="30"/>
      <c r="M242" s="160"/>
      <c r="N242" s="161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190</v>
      </c>
      <c r="AU242" s="14" t="s">
        <v>82</v>
      </c>
    </row>
    <row r="243" spans="1:65" s="2" customFormat="1" ht="24.2" customHeight="1">
      <c r="A243" s="29"/>
      <c r="B243" s="141"/>
      <c r="C243" s="162" t="s">
        <v>960</v>
      </c>
      <c r="D243" s="162" t="s">
        <v>220</v>
      </c>
      <c r="E243" s="163" t="s">
        <v>1233</v>
      </c>
      <c r="F243" s="164" t="s">
        <v>1234</v>
      </c>
      <c r="G243" s="165" t="s">
        <v>413</v>
      </c>
      <c r="H243" s="166">
        <v>26.2</v>
      </c>
      <c r="I243" s="167"/>
      <c r="J243" s="168">
        <f>ROUND(I243*H243,2)</f>
        <v>0</v>
      </c>
      <c r="K243" s="169"/>
      <c r="L243" s="30"/>
      <c r="M243" s="170" t="s">
        <v>1</v>
      </c>
      <c r="N243" s="171" t="s">
        <v>37</v>
      </c>
      <c r="O243" s="55"/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5" t="s">
        <v>249</v>
      </c>
      <c r="AT243" s="155" t="s">
        <v>220</v>
      </c>
      <c r="AU243" s="155" t="s">
        <v>82</v>
      </c>
      <c r="AY243" s="14" t="s">
        <v>181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4" t="s">
        <v>80</v>
      </c>
      <c r="BK243" s="156">
        <f>ROUND(I243*H243,2)</f>
        <v>0</v>
      </c>
      <c r="BL243" s="14" t="s">
        <v>249</v>
      </c>
      <c r="BM243" s="155" t="s">
        <v>1511</v>
      </c>
    </row>
    <row r="244" spans="1:65" s="2" customFormat="1" ht="19.5">
      <c r="A244" s="29"/>
      <c r="B244" s="30"/>
      <c r="C244" s="29"/>
      <c r="D244" s="157" t="s">
        <v>190</v>
      </c>
      <c r="E244" s="29"/>
      <c r="F244" s="158" t="s">
        <v>1234</v>
      </c>
      <c r="G244" s="29"/>
      <c r="H244" s="29"/>
      <c r="I244" s="159"/>
      <c r="J244" s="29"/>
      <c r="K244" s="29"/>
      <c r="L244" s="30"/>
      <c r="M244" s="160"/>
      <c r="N244" s="161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190</v>
      </c>
      <c r="AU244" s="14" t="s">
        <v>82</v>
      </c>
    </row>
    <row r="245" spans="1:65" s="2" customFormat="1" ht="21.75" customHeight="1">
      <c r="A245" s="29"/>
      <c r="B245" s="141"/>
      <c r="C245" s="142" t="s">
        <v>962</v>
      </c>
      <c r="D245" s="142" t="s">
        <v>183</v>
      </c>
      <c r="E245" s="143" t="s">
        <v>1236</v>
      </c>
      <c r="F245" s="144" t="s">
        <v>1237</v>
      </c>
      <c r="G245" s="145" t="s">
        <v>413</v>
      </c>
      <c r="H245" s="146">
        <v>26.2</v>
      </c>
      <c r="I245" s="147"/>
      <c r="J245" s="148">
        <f>ROUND(I245*H245,2)</f>
        <v>0</v>
      </c>
      <c r="K245" s="149"/>
      <c r="L245" s="150"/>
      <c r="M245" s="151" t="s">
        <v>1</v>
      </c>
      <c r="N245" s="152" t="s">
        <v>37</v>
      </c>
      <c r="O245" s="55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5" t="s">
        <v>562</v>
      </c>
      <c r="AT245" s="155" t="s">
        <v>183</v>
      </c>
      <c r="AU245" s="155" t="s">
        <v>82</v>
      </c>
      <c r="AY245" s="14" t="s">
        <v>181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4" t="s">
        <v>80</v>
      </c>
      <c r="BK245" s="156">
        <f>ROUND(I245*H245,2)</f>
        <v>0</v>
      </c>
      <c r="BL245" s="14" t="s">
        <v>249</v>
      </c>
      <c r="BM245" s="155" t="s">
        <v>1512</v>
      </c>
    </row>
    <row r="246" spans="1:65" s="2" customFormat="1" ht="11.25">
      <c r="A246" s="29"/>
      <c r="B246" s="30"/>
      <c r="C246" s="29"/>
      <c r="D246" s="157" t="s">
        <v>190</v>
      </c>
      <c r="E246" s="29"/>
      <c r="F246" s="158" t="s">
        <v>1237</v>
      </c>
      <c r="G246" s="29"/>
      <c r="H246" s="29"/>
      <c r="I246" s="159"/>
      <c r="J246" s="29"/>
      <c r="K246" s="29"/>
      <c r="L246" s="30"/>
      <c r="M246" s="160"/>
      <c r="N246" s="161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190</v>
      </c>
      <c r="AU246" s="14" t="s">
        <v>82</v>
      </c>
    </row>
    <row r="247" spans="1:65" s="2" customFormat="1" ht="24.2" customHeight="1">
      <c r="A247" s="29"/>
      <c r="B247" s="141"/>
      <c r="C247" s="142" t="s">
        <v>964</v>
      </c>
      <c r="D247" s="142" t="s">
        <v>183</v>
      </c>
      <c r="E247" s="143" t="s">
        <v>1239</v>
      </c>
      <c r="F247" s="144" t="s">
        <v>1240</v>
      </c>
      <c r="G247" s="145" t="s">
        <v>368</v>
      </c>
      <c r="H247" s="146">
        <v>68</v>
      </c>
      <c r="I247" s="147"/>
      <c r="J247" s="148">
        <f>ROUND(I247*H247,2)</f>
        <v>0</v>
      </c>
      <c r="K247" s="149"/>
      <c r="L247" s="150"/>
      <c r="M247" s="151" t="s">
        <v>1</v>
      </c>
      <c r="N247" s="152" t="s">
        <v>37</v>
      </c>
      <c r="O247" s="55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5" t="s">
        <v>562</v>
      </c>
      <c r="AT247" s="155" t="s">
        <v>183</v>
      </c>
      <c r="AU247" s="155" t="s">
        <v>82</v>
      </c>
      <c r="AY247" s="14" t="s">
        <v>181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4" t="s">
        <v>80</v>
      </c>
      <c r="BK247" s="156">
        <f>ROUND(I247*H247,2)</f>
        <v>0</v>
      </c>
      <c r="BL247" s="14" t="s">
        <v>249</v>
      </c>
      <c r="BM247" s="155" t="s">
        <v>1513</v>
      </c>
    </row>
    <row r="248" spans="1:65" s="2" customFormat="1" ht="19.5">
      <c r="A248" s="29"/>
      <c r="B248" s="30"/>
      <c r="C248" s="29"/>
      <c r="D248" s="157" t="s">
        <v>190</v>
      </c>
      <c r="E248" s="29"/>
      <c r="F248" s="158" t="s">
        <v>1240</v>
      </c>
      <c r="G248" s="29"/>
      <c r="H248" s="29"/>
      <c r="I248" s="159"/>
      <c r="J248" s="29"/>
      <c r="K248" s="29"/>
      <c r="L248" s="30"/>
      <c r="M248" s="160"/>
      <c r="N248" s="161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190</v>
      </c>
      <c r="AU248" s="14" t="s">
        <v>82</v>
      </c>
    </row>
    <row r="249" spans="1:65" s="2" customFormat="1" ht="16.5" customHeight="1">
      <c r="A249" s="29"/>
      <c r="B249" s="141"/>
      <c r="C249" s="142" t="s">
        <v>966</v>
      </c>
      <c r="D249" s="142" t="s">
        <v>183</v>
      </c>
      <c r="E249" s="143" t="s">
        <v>1242</v>
      </c>
      <c r="F249" s="144" t="s">
        <v>1243</v>
      </c>
      <c r="G249" s="145" t="s">
        <v>368</v>
      </c>
      <c r="H249" s="146">
        <v>68</v>
      </c>
      <c r="I249" s="147"/>
      <c r="J249" s="148">
        <f>ROUND(I249*H249,2)</f>
        <v>0</v>
      </c>
      <c r="K249" s="149"/>
      <c r="L249" s="150"/>
      <c r="M249" s="151" t="s">
        <v>1</v>
      </c>
      <c r="N249" s="152" t="s">
        <v>37</v>
      </c>
      <c r="O249" s="55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5" t="s">
        <v>562</v>
      </c>
      <c r="AT249" s="155" t="s">
        <v>183</v>
      </c>
      <c r="AU249" s="155" t="s">
        <v>82</v>
      </c>
      <c r="AY249" s="14" t="s">
        <v>181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4" t="s">
        <v>80</v>
      </c>
      <c r="BK249" s="156">
        <f>ROUND(I249*H249,2)</f>
        <v>0</v>
      </c>
      <c r="BL249" s="14" t="s">
        <v>249</v>
      </c>
      <c r="BM249" s="155" t="s">
        <v>1514</v>
      </c>
    </row>
    <row r="250" spans="1:65" s="2" customFormat="1" ht="11.25">
      <c r="A250" s="29"/>
      <c r="B250" s="30"/>
      <c r="C250" s="29"/>
      <c r="D250" s="157" t="s">
        <v>190</v>
      </c>
      <c r="E250" s="29"/>
      <c r="F250" s="158" t="s">
        <v>1243</v>
      </c>
      <c r="G250" s="29"/>
      <c r="H250" s="29"/>
      <c r="I250" s="159"/>
      <c r="J250" s="29"/>
      <c r="K250" s="29"/>
      <c r="L250" s="30"/>
      <c r="M250" s="160"/>
      <c r="N250" s="161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190</v>
      </c>
      <c r="AU250" s="14" t="s">
        <v>82</v>
      </c>
    </row>
    <row r="251" spans="1:65" s="2" customFormat="1" ht="16.5" customHeight="1">
      <c r="A251" s="29"/>
      <c r="B251" s="141"/>
      <c r="C251" s="142" t="s">
        <v>971</v>
      </c>
      <c r="D251" s="142" t="s">
        <v>183</v>
      </c>
      <c r="E251" s="143" t="s">
        <v>1245</v>
      </c>
      <c r="F251" s="144" t="s">
        <v>1246</v>
      </c>
      <c r="G251" s="145" t="s">
        <v>413</v>
      </c>
      <c r="H251" s="146">
        <v>26.2</v>
      </c>
      <c r="I251" s="147"/>
      <c r="J251" s="148">
        <f>ROUND(I251*H251,2)</f>
        <v>0</v>
      </c>
      <c r="K251" s="149"/>
      <c r="L251" s="150"/>
      <c r="M251" s="151" t="s">
        <v>1</v>
      </c>
      <c r="N251" s="152" t="s">
        <v>37</v>
      </c>
      <c r="O251" s="55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5" t="s">
        <v>562</v>
      </c>
      <c r="AT251" s="155" t="s">
        <v>183</v>
      </c>
      <c r="AU251" s="155" t="s">
        <v>82</v>
      </c>
      <c r="AY251" s="14" t="s">
        <v>181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4" t="s">
        <v>80</v>
      </c>
      <c r="BK251" s="156">
        <f>ROUND(I251*H251,2)</f>
        <v>0</v>
      </c>
      <c r="BL251" s="14" t="s">
        <v>249</v>
      </c>
      <c r="BM251" s="155" t="s">
        <v>1515</v>
      </c>
    </row>
    <row r="252" spans="1:65" s="2" customFormat="1" ht="11.25">
      <c r="A252" s="29"/>
      <c r="B252" s="30"/>
      <c r="C252" s="29"/>
      <c r="D252" s="157" t="s">
        <v>190</v>
      </c>
      <c r="E252" s="29"/>
      <c r="F252" s="158" t="s">
        <v>1246</v>
      </c>
      <c r="G252" s="29"/>
      <c r="H252" s="29"/>
      <c r="I252" s="159"/>
      <c r="J252" s="29"/>
      <c r="K252" s="29"/>
      <c r="L252" s="30"/>
      <c r="M252" s="160"/>
      <c r="N252" s="161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190</v>
      </c>
      <c r="AU252" s="14" t="s">
        <v>82</v>
      </c>
    </row>
    <row r="253" spans="1:65" s="2" customFormat="1" ht="49.15" customHeight="1">
      <c r="A253" s="29"/>
      <c r="B253" s="141"/>
      <c r="C253" s="162" t="s">
        <v>973</v>
      </c>
      <c r="D253" s="162" t="s">
        <v>220</v>
      </c>
      <c r="E253" s="163" t="s">
        <v>1249</v>
      </c>
      <c r="F253" s="164" t="s">
        <v>1250</v>
      </c>
      <c r="G253" s="165" t="s">
        <v>434</v>
      </c>
      <c r="H253" s="166">
        <v>0.59099999999999997</v>
      </c>
      <c r="I253" s="167"/>
      <c r="J253" s="168">
        <f>ROUND(I253*H253,2)</f>
        <v>0</v>
      </c>
      <c r="K253" s="169"/>
      <c r="L253" s="30"/>
      <c r="M253" s="170" t="s">
        <v>1</v>
      </c>
      <c r="N253" s="171" t="s">
        <v>37</v>
      </c>
      <c r="O253" s="55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5" t="s">
        <v>249</v>
      </c>
      <c r="AT253" s="155" t="s">
        <v>220</v>
      </c>
      <c r="AU253" s="155" t="s">
        <v>82</v>
      </c>
      <c r="AY253" s="14" t="s">
        <v>181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4" t="s">
        <v>80</v>
      </c>
      <c r="BK253" s="156">
        <f>ROUND(I253*H253,2)</f>
        <v>0</v>
      </c>
      <c r="BL253" s="14" t="s">
        <v>249</v>
      </c>
      <c r="BM253" s="155" t="s">
        <v>1516</v>
      </c>
    </row>
    <row r="254" spans="1:65" s="2" customFormat="1" ht="29.25">
      <c r="A254" s="29"/>
      <c r="B254" s="30"/>
      <c r="C254" s="29"/>
      <c r="D254" s="157" t="s">
        <v>190</v>
      </c>
      <c r="E254" s="29"/>
      <c r="F254" s="158" t="s">
        <v>1250</v>
      </c>
      <c r="G254" s="29"/>
      <c r="H254" s="29"/>
      <c r="I254" s="159"/>
      <c r="J254" s="29"/>
      <c r="K254" s="29"/>
      <c r="L254" s="30"/>
      <c r="M254" s="160"/>
      <c r="N254" s="161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190</v>
      </c>
      <c r="AU254" s="14" t="s">
        <v>82</v>
      </c>
    </row>
    <row r="255" spans="1:65" s="2" customFormat="1" ht="76.349999999999994" customHeight="1">
      <c r="A255" s="29"/>
      <c r="B255" s="141"/>
      <c r="C255" s="162" t="s">
        <v>1248</v>
      </c>
      <c r="D255" s="162" t="s">
        <v>220</v>
      </c>
      <c r="E255" s="163" t="s">
        <v>1253</v>
      </c>
      <c r="F255" s="164" t="s">
        <v>1254</v>
      </c>
      <c r="G255" s="165" t="s">
        <v>434</v>
      </c>
      <c r="H255" s="166">
        <v>11.228999999999999</v>
      </c>
      <c r="I255" s="167"/>
      <c r="J255" s="168">
        <f>ROUND(I255*H255,2)</f>
        <v>0</v>
      </c>
      <c r="K255" s="169"/>
      <c r="L255" s="30"/>
      <c r="M255" s="170" t="s">
        <v>1</v>
      </c>
      <c r="N255" s="171" t="s">
        <v>37</v>
      </c>
      <c r="O255" s="55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5" t="s">
        <v>249</v>
      </c>
      <c r="AT255" s="155" t="s">
        <v>220</v>
      </c>
      <c r="AU255" s="155" t="s">
        <v>82</v>
      </c>
      <c r="AY255" s="14" t="s">
        <v>181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4" t="s">
        <v>80</v>
      </c>
      <c r="BK255" s="156">
        <f>ROUND(I255*H255,2)</f>
        <v>0</v>
      </c>
      <c r="BL255" s="14" t="s">
        <v>249</v>
      </c>
      <c r="BM255" s="155" t="s">
        <v>1517</v>
      </c>
    </row>
    <row r="256" spans="1:65" s="2" customFormat="1" ht="48.75">
      <c r="A256" s="29"/>
      <c r="B256" s="30"/>
      <c r="C256" s="29"/>
      <c r="D256" s="157" t="s">
        <v>190</v>
      </c>
      <c r="E256" s="29"/>
      <c r="F256" s="158" t="s">
        <v>1256</v>
      </c>
      <c r="G256" s="29"/>
      <c r="H256" s="29"/>
      <c r="I256" s="159"/>
      <c r="J256" s="29"/>
      <c r="K256" s="29"/>
      <c r="L256" s="30"/>
      <c r="M256" s="160"/>
      <c r="N256" s="161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190</v>
      </c>
      <c r="AU256" s="14" t="s">
        <v>82</v>
      </c>
    </row>
    <row r="257" spans="1:65" s="12" customFormat="1" ht="25.9" customHeight="1">
      <c r="B257" s="128"/>
      <c r="D257" s="129" t="s">
        <v>71</v>
      </c>
      <c r="E257" s="130" t="s">
        <v>430</v>
      </c>
      <c r="F257" s="130" t="s">
        <v>431</v>
      </c>
      <c r="I257" s="131"/>
      <c r="J257" s="132">
        <f>BK257</f>
        <v>0</v>
      </c>
      <c r="L257" s="128"/>
      <c r="M257" s="133"/>
      <c r="N257" s="134"/>
      <c r="O257" s="134"/>
      <c r="P257" s="135">
        <f>P258</f>
        <v>0</v>
      </c>
      <c r="Q257" s="134"/>
      <c r="R257" s="135">
        <f>R258</f>
        <v>0</v>
      </c>
      <c r="S257" s="134"/>
      <c r="T257" s="136">
        <f>T258</f>
        <v>0</v>
      </c>
      <c r="AR257" s="129" t="s">
        <v>188</v>
      </c>
      <c r="AT257" s="137" t="s">
        <v>71</v>
      </c>
      <c r="AU257" s="137" t="s">
        <v>72</v>
      </c>
      <c r="AY257" s="129" t="s">
        <v>181</v>
      </c>
      <c r="BK257" s="138">
        <f>BK258</f>
        <v>0</v>
      </c>
    </row>
    <row r="258" spans="1:65" s="12" customFormat="1" ht="22.9" customHeight="1">
      <c r="B258" s="128"/>
      <c r="D258" s="129" t="s">
        <v>71</v>
      </c>
      <c r="E258" s="139" t="s">
        <v>1416</v>
      </c>
      <c r="F258" s="139" t="s">
        <v>1417</v>
      </c>
      <c r="I258" s="131"/>
      <c r="J258" s="140">
        <f>BK258</f>
        <v>0</v>
      </c>
      <c r="L258" s="128"/>
      <c r="M258" s="133"/>
      <c r="N258" s="134"/>
      <c r="O258" s="134"/>
      <c r="P258" s="135">
        <f>SUM(P259:P260)</f>
        <v>0</v>
      </c>
      <c r="Q258" s="134"/>
      <c r="R258" s="135">
        <f>SUM(R259:R260)</f>
        <v>0</v>
      </c>
      <c r="S258" s="134"/>
      <c r="T258" s="136">
        <f>SUM(T259:T260)</f>
        <v>0</v>
      </c>
      <c r="AR258" s="129" t="s">
        <v>188</v>
      </c>
      <c r="AT258" s="137" t="s">
        <v>71</v>
      </c>
      <c r="AU258" s="137" t="s">
        <v>80</v>
      </c>
      <c r="AY258" s="129" t="s">
        <v>181</v>
      </c>
      <c r="BK258" s="138">
        <f>SUM(BK259:BK260)</f>
        <v>0</v>
      </c>
    </row>
    <row r="259" spans="1:65" s="2" customFormat="1" ht="33" customHeight="1">
      <c r="A259" s="29"/>
      <c r="B259" s="141"/>
      <c r="C259" s="162" t="s">
        <v>1252</v>
      </c>
      <c r="D259" s="162" t="s">
        <v>220</v>
      </c>
      <c r="E259" s="163" t="s">
        <v>1419</v>
      </c>
      <c r="F259" s="164" t="s">
        <v>1420</v>
      </c>
      <c r="G259" s="165" t="s">
        <v>1421</v>
      </c>
      <c r="H259" s="166">
        <v>1</v>
      </c>
      <c r="I259" s="167"/>
      <c r="J259" s="168">
        <f>ROUND(I259*H259,2)</f>
        <v>0</v>
      </c>
      <c r="K259" s="169"/>
      <c r="L259" s="30"/>
      <c r="M259" s="170" t="s">
        <v>1</v>
      </c>
      <c r="N259" s="171" t="s">
        <v>37</v>
      </c>
      <c r="O259" s="55"/>
      <c r="P259" s="153">
        <f>O259*H259</f>
        <v>0</v>
      </c>
      <c r="Q259" s="153">
        <v>0</v>
      </c>
      <c r="R259" s="153">
        <f>Q259*H259</f>
        <v>0</v>
      </c>
      <c r="S259" s="153">
        <v>0</v>
      </c>
      <c r="T259" s="154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5" t="s">
        <v>435</v>
      </c>
      <c r="AT259" s="155" t="s">
        <v>220</v>
      </c>
      <c r="AU259" s="155" t="s">
        <v>82</v>
      </c>
      <c r="AY259" s="14" t="s">
        <v>181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4" t="s">
        <v>80</v>
      </c>
      <c r="BK259" s="156">
        <f>ROUND(I259*H259,2)</f>
        <v>0</v>
      </c>
      <c r="BL259" s="14" t="s">
        <v>435</v>
      </c>
      <c r="BM259" s="155" t="s">
        <v>1518</v>
      </c>
    </row>
    <row r="260" spans="1:65" s="2" customFormat="1" ht="19.5">
      <c r="A260" s="29"/>
      <c r="B260" s="30"/>
      <c r="C260" s="29"/>
      <c r="D260" s="157" t="s">
        <v>190</v>
      </c>
      <c r="E260" s="29"/>
      <c r="F260" s="158" t="s">
        <v>1423</v>
      </c>
      <c r="G260" s="29"/>
      <c r="H260" s="29"/>
      <c r="I260" s="159"/>
      <c r="J260" s="29"/>
      <c r="K260" s="29"/>
      <c r="L260" s="30"/>
      <c r="M260" s="172"/>
      <c r="N260" s="173"/>
      <c r="O260" s="174"/>
      <c r="P260" s="174"/>
      <c r="Q260" s="174"/>
      <c r="R260" s="174"/>
      <c r="S260" s="174"/>
      <c r="T260" s="175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190</v>
      </c>
      <c r="AU260" s="14" t="s">
        <v>82</v>
      </c>
    </row>
    <row r="261" spans="1:65" s="2" customFormat="1" ht="6.95" customHeight="1">
      <c r="A261" s="29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8:K260" xr:uid="{00000000-0009-0000-0000-000010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BM20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130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1519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ROUND((SUM(BE125:BE206)),  2)</f>
        <v>0</v>
      </c>
      <c r="G33" s="29"/>
      <c r="H33" s="29"/>
      <c r="I33" s="97">
        <v>0.21</v>
      </c>
      <c r="J33" s="96">
        <f>ROUND(((SUM(BE125:BE206))*I33),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ROUND((SUM(BF125:BF206)),  2)</f>
        <v>0</v>
      </c>
      <c r="G34" s="29"/>
      <c r="H34" s="29"/>
      <c r="I34" s="97">
        <v>0.12</v>
      </c>
      <c r="J34" s="96">
        <f>ROUND(((SUM(BF125:BF206))*I34),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ROUND((SUM(BG125:BG206)),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ROUND((SUM(BH125:BH206)),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ROUND((SUM(BI125:BI206)),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01-21-05.2 - Železniční propustek v km 191,305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J144</f>
        <v>0</v>
      </c>
      <c r="L99" s="113"/>
    </row>
    <row r="100" spans="1:31" s="10" customFormat="1" ht="19.899999999999999" customHeight="1">
      <c r="B100" s="113"/>
      <c r="D100" s="114" t="s">
        <v>1053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1:31" s="10" customFormat="1" ht="14.85" customHeight="1">
      <c r="B101" s="113"/>
      <c r="D101" s="114" t="s">
        <v>1520</v>
      </c>
      <c r="E101" s="115"/>
      <c r="F101" s="115"/>
      <c r="G101" s="115"/>
      <c r="H101" s="115"/>
      <c r="I101" s="115"/>
      <c r="J101" s="116">
        <f>J158</f>
        <v>0</v>
      </c>
      <c r="L101" s="113"/>
    </row>
    <row r="102" spans="1:31" s="10" customFormat="1" ht="19.899999999999999" customHeight="1">
      <c r="B102" s="113"/>
      <c r="D102" s="114" t="s">
        <v>1056</v>
      </c>
      <c r="E102" s="115"/>
      <c r="F102" s="115"/>
      <c r="G102" s="115"/>
      <c r="H102" s="115"/>
      <c r="I102" s="115"/>
      <c r="J102" s="116">
        <f>J175</f>
        <v>0</v>
      </c>
      <c r="L102" s="113"/>
    </row>
    <row r="103" spans="1:31" s="10" customFormat="1" ht="19.899999999999999" customHeight="1">
      <c r="B103" s="113"/>
      <c r="D103" s="114" t="s">
        <v>1327</v>
      </c>
      <c r="E103" s="115"/>
      <c r="F103" s="115"/>
      <c r="G103" s="115"/>
      <c r="H103" s="115"/>
      <c r="I103" s="115"/>
      <c r="J103" s="116">
        <f>J190</f>
        <v>0</v>
      </c>
      <c r="L103" s="113"/>
    </row>
    <row r="104" spans="1:31" s="10" customFormat="1" ht="19.899999999999999" customHeight="1">
      <c r="B104" s="113"/>
      <c r="D104" s="114" t="s">
        <v>1058</v>
      </c>
      <c r="E104" s="115"/>
      <c r="F104" s="115"/>
      <c r="G104" s="115"/>
      <c r="H104" s="115"/>
      <c r="I104" s="115"/>
      <c r="J104" s="116">
        <f>J197</f>
        <v>0</v>
      </c>
      <c r="L104" s="113"/>
    </row>
    <row r="105" spans="1:31" s="9" customFormat="1" ht="24.95" customHeight="1">
      <c r="B105" s="109"/>
      <c r="D105" s="110" t="s">
        <v>1521</v>
      </c>
      <c r="E105" s="111"/>
      <c r="F105" s="111"/>
      <c r="G105" s="111"/>
      <c r="H105" s="111"/>
      <c r="I105" s="111"/>
      <c r="J105" s="112">
        <f>J200</f>
        <v>0</v>
      </c>
      <c r="L105" s="109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166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6" t="str">
        <f>E7</f>
        <v>Oprava trati v úseku Luka nad Jihlavou-Jihlava-III. a IV. etapa BM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156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13" t="str">
        <f>E9</f>
        <v>SO 01-21-05.2 - Železniční propustek v km 191,305</v>
      </c>
      <c r="F117" s="218"/>
      <c r="G117" s="218"/>
      <c r="H117" s="218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20</v>
      </c>
      <c r="D119" s="29"/>
      <c r="E119" s="29"/>
      <c r="F119" s="22" t="str">
        <f>F12</f>
        <v xml:space="preserve"> </v>
      </c>
      <c r="G119" s="29"/>
      <c r="H119" s="29"/>
      <c r="I119" s="24" t="s">
        <v>22</v>
      </c>
      <c r="J119" s="52" t="str">
        <f>IF(J12="","",J12)</f>
        <v>Vyplň údaj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 xml:space="preserve"> </v>
      </c>
      <c r="G121" s="29"/>
      <c r="H121" s="29"/>
      <c r="I121" s="24" t="s">
        <v>28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30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167</v>
      </c>
      <c r="D124" s="120" t="s">
        <v>57</v>
      </c>
      <c r="E124" s="120" t="s">
        <v>53</v>
      </c>
      <c r="F124" s="120" t="s">
        <v>54</v>
      </c>
      <c r="G124" s="120" t="s">
        <v>168</v>
      </c>
      <c r="H124" s="120" t="s">
        <v>169</v>
      </c>
      <c r="I124" s="120" t="s">
        <v>170</v>
      </c>
      <c r="J124" s="121" t="s">
        <v>160</v>
      </c>
      <c r="K124" s="122" t="s">
        <v>171</v>
      </c>
      <c r="L124" s="123"/>
      <c r="M124" s="59" t="s">
        <v>1</v>
      </c>
      <c r="N124" s="60" t="s">
        <v>36</v>
      </c>
      <c r="O124" s="60" t="s">
        <v>172</v>
      </c>
      <c r="P124" s="60" t="s">
        <v>173</v>
      </c>
      <c r="Q124" s="60" t="s">
        <v>174</v>
      </c>
      <c r="R124" s="60" t="s">
        <v>175</v>
      </c>
      <c r="S124" s="60" t="s">
        <v>176</v>
      </c>
      <c r="T124" s="61" t="s">
        <v>177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178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P126+P200</f>
        <v>0</v>
      </c>
      <c r="Q125" s="63"/>
      <c r="R125" s="125">
        <f>R126+R200</f>
        <v>0</v>
      </c>
      <c r="S125" s="63"/>
      <c r="T125" s="126">
        <f>T126+T200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71</v>
      </c>
      <c r="AU125" s="14" t="s">
        <v>162</v>
      </c>
      <c r="BK125" s="127">
        <f>BK126+BK200</f>
        <v>0</v>
      </c>
    </row>
    <row r="126" spans="1:65" s="12" customFormat="1" ht="25.9" customHeight="1">
      <c r="B126" s="128"/>
      <c r="D126" s="129" t="s">
        <v>71</v>
      </c>
      <c r="E126" s="130" t="s">
        <v>179</v>
      </c>
      <c r="F126" s="130" t="s">
        <v>180</v>
      </c>
      <c r="I126" s="131"/>
      <c r="J126" s="132">
        <f>BK126</f>
        <v>0</v>
      </c>
      <c r="L126" s="128"/>
      <c r="M126" s="133"/>
      <c r="N126" s="134"/>
      <c r="O126" s="134"/>
      <c r="P126" s="135">
        <f>P127+P144+P147+P175+P190+P197</f>
        <v>0</v>
      </c>
      <c r="Q126" s="134"/>
      <c r="R126" s="135">
        <f>R127+R144+R147+R175+R190+R197</f>
        <v>0</v>
      </c>
      <c r="S126" s="134"/>
      <c r="T126" s="136">
        <f>T127+T144+T147+T175+T190+T197</f>
        <v>0</v>
      </c>
      <c r="AR126" s="129" t="s">
        <v>80</v>
      </c>
      <c r="AT126" s="137" t="s">
        <v>71</v>
      </c>
      <c r="AU126" s="137" t="s">
        <v>72</v>
      </c>
      <c r="AY126" s="129" t="s">
        <v>181</v>
      </c>
      <c r="BK126" s="138">
        <f>BK127+BK144+BK147+BK175+BK190+BK197</f>
        <v>0</v>
      </c>
    </row>
    <row r="127" spans="1:65" s="12" customFormat="1" ht="22.9" customHeight="1">
      <c r="B127" s="128"/>
      <c r="D127" s="129" t="s">
        <v>71</v>
      </c>
      <c r="E127" s="139" t="s">
        <v>80</v>
      </c>
      <c r="F127" s="139" t="s">
        <v>1061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SUM(P128:P143)</f>
        <v>0</v>
      </c>
      <c r="Q127" s="134"/>
      <c r="R127" s="135">
        <f>SUM(R128:R143)</f>
        <v>0</v>
      </c>
      <c r="S127" s="134"/>
      <c r="T127" s="136">
        <f>SUM(T128:T143)</f>
        <v>0</v>
      </c>
      <c r="AR127" s="129" t="s">
        <v>80</v>
      </c>
      <c r="AT127" s="137" t="s">
        <v>71</v>
      </c>
      <c r="AU127" s="137" t="s">
        <v>80</v>
      </c>
      <c r="AY127" s="129" t="s">
        <v>181</v>
      </c>
      <c r="BK127" s="138">
        <f>SUM(BK128:BK143)</f>
        <v>0</v>
      </c>
    </row>
    <row r="128" spans="1:65" s="2" customFormat="1" ht="37.9" customHeight="1">
      <c r="A128" s="29"/>
      <c r="B128" s="141"/>
      <c r="C128" s="162" t="s">
        <v>80</v>
      </c>
      <c r="D128" s="162" t="s">
        <v>220</v>
      </c>
      <c r="E128" s="163" t="s">
        <v>1062</v>
      </c>
      <c r="F128" s="164" t="s">
        <v>1063</v>
      </c>
      <c r="G128" s="165" t="s">
        <v>476</v>
      </c>
      <c r="H128" s="166">
        <v>182.5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1522</v>
      </c>
    </row>
    <row r="129" spans="1:65" s="2" customFormat="1" ht="29.25">
      <c r="A129" s="29"/>
      <c r="B129" s="30"/>
      <c r="C129" s="29"/>
      <c r="D129" s="157" t="s">
        <v>190</v>
      </c>
      <c r="E129" s="29"/>
      <c r="F129" s="158" t="s">
        <v>1063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49.15" customHeight="1">
      <c r="A130" s="29"/>
      <c r="B130" s="141"/>
      <c r="C130" s="162" t="s">
        <v>82</v>
      </c>
      <c r="D130" s="162" t="s">
        <v>220</v>
      </c>
      <c r="E130" s="163" t="s">
        <v>1065</v>
      </c>
      <c r="F130" s="164" t="s">
        <v>1066</v>
      </c>
      <c r="G130" s="165" t="s">
        <v>476</v>
      </c>
      <c r="H130" s="166">
        <v>182.5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1523</v>
      </c>
    </row>
    <row r="131" spans="1:65" s="2" customFormat="1" ht="29.25">
      <c r="A131" s="29"/>
      <c r="B131" s="30"/>
      <c r="C131" s="29"/>
      <c r="D131" s="157" t="s">
        <v>190</v>
      </c>
      <c r="E131" s="29"/>
      <c r="F131" s="158" t="s">
        <v>1066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62.65" customHeight="1">
      <c r="A132" s="29"/>
      <c r="B132" s="141"/>
      <c r="C132" s="162" t="s">
        <v>195</v>
      </c>
      <c r="D132" s="162" t="s">
        <v>220</v>
      </c>
      <c r="E132" s="163" t="s">
        <v>1068</v>
      </c>
      <c r="F132" s="164" t="s">
        <v>1069</v>
      </c>
      <c r="G132" s="165" t="s">
        <v>476</v>
      </c>
      <c r="H132" s="166">
        <v>182.5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1524</v>
      </c>
    </row>
    <row r="133" spans="1:65" s="2" customFormat="1" ht="39">
      <c r="A133" s="29"/>
      <c r="B133" s="30"/>
      <c r="C133" s="29"/>
      <c r="D133" s="157" t="s">
        <v>190</v>
      </c>
      <c r="E133" s="29"/>
      <c r="F133" s="158" t="s">
        <v>1069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6.75" customHeight="1">
      <c r="A134" s="29"/>
      <c r="B134" s="141"/>
      <c r="C134" s="162" t="s">
        <v>188</v>
      </c>
      <c r="D134" s="162" t="s">
        <v>220</v>
      </c>
      <c r="E134" s="163" t="s">
        <v>1071</v>
      </c>
      <c r="F134" s="164" t="s">
        <v>1072</v>
      </c>
      <c r="G134" s="165" t="s">
        <v>476</v>
      </c>
      <c r="H134" s="166">
        <v>912.5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1525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1074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44.25" customHeight="1">
      <c r="A136" s="29"/>
      <c r="B136" s="141"/>
      <c r="C136" s="162" t="s">
        <v>203</v>
      </c>
      <c r="D136" s="162" t="s">
        <v>220</v>
      </c>
      <c r="E136" s="163" t="s">
        <v>1075</v>
      </c>
      <c r="F136" s="164" t="s">
        <v>1076</v>
      </c>
      <c r="G136" s="165" t="s">
        <v>434</v>
      </c>
      <c r="H136" s="166">
        <v>346.75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1526</v>
      </c>
    </row>
    <row r="137" spans="1:65" s="2" customFormat="1" ht="29.25">
      <c r="A137" s="29"/>
      <c r="B137" s="30"/>
      <c r="C137" s="29"/>
      <c r="D137" s="157" t="s">
        <v>190</v>
      </c>
      <c r="E137" s="29"/>
      <c r="F137" s="158" t="s">
        <v>1076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37.9" customHeight="1">
      <c r="A138" s="29"/>
      <c r="B138" s="141"/>
      <c r="C138" s="162" t="s">
        <v>207</v>
      </c>
      <c r="D138" s="162" t="s">
        <v>220</v>
      </c>
      <c r="E138" s="163" t="s">
        <v>1078</v>
      </c>
      <c r="F138" s="164" t="s">
        <v>1079</v>
      </c>
      <c r="G138" s="165" t="s">
        <v>476</v>
      </c>
      <c r="H138" s="166">
        <v>182.5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1527</v>
      </c>
    </row>
    <row r="139" spans="1:65" s="2" customFormat="1" ht="19.5">
      <c r="A139" s="29"/>
      <c r="B139" s="30"/>
      <c r="C139" s="29"/>
      <c r="D139" s="157" t="s">
        <v>190</v>
      </c>
      <c r="E139" s="29"/>
      <c r="F139" s="158" t="s">
        <v>1079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66.75" customHeight="1">
      <c r="A140" s="29"/>
      <c r="B140" s="141"/>
      <c r="C140" s="162" t="s">
        <v>211</v>
      </c>
      <c r="D140" s="162" t="s">
        <v>220</v>
      </c>
      <c r="E140" s="163" t="s">
        <v>1081</v>
      </c>
      <c r="F140" s="164" t="s">
        <v>1082</v>
      </c>
      <c r="G140" s="165" t="s">
        <v>476</v>
      </c>
      <c r="H140" s="166">
        <v>122.5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1528</v>
      </c>
    </row>
    <row r="141" spans="1:65" s="2" customFormat="1" ht="39">
      <c r="A141" s="29"/>
      <c r="B141" s="30"/>
      <c r="C141" s="29"/>
      <c r="D141" s="157" t="s">
        <v>190</v>
      </c>
      <c r="E141" s="29"/>
      <c r="F141" s="158" t="s">
        <v>1082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16.5" customHeight="1">
      <c r="A142" s="29"/>
      <c r="B142" s="141"/>
      <c r="C142" s="142" t="s">
        <v>187</v>
      </c>
      <c r="D142" s="142" t="s">
        <v>183</v>
      </c>
      <c r="E142" s="143" t="s">
        <v>1084</v>
      </c>
      <c r="F142" s="144" t="s">
        <v>1085</v>
      </c>
      <c r="G142" s="145" t="s">
        <v>434</v>
      </c>
      <c r="H142" s="146">
        <v>257.25</v>
      </c>
      <c r="I142" s="147"/>
      <c r="J142" s="148">
        <f>ROUND(I142*H142,2)</f>
        <v>0</v>
      </c>
      <c r="K142" s="149"/>
      <c r="L142" s="150"/>
      <c r="M142" s="151" t="s">
        <v>1</v>
      </c>
      <c r="N142" s="152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187</v>
      </c>
      <c r="AT142" s="155" t="s">
        <v>183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1529</v>
      </c>
    </row>
    <row r="143" spans="1:65" s="2" customFormat="1" ht="11.25">
      <c r="A143" s="29"/>
      <c r="B143" s="30"/>
      <c r="C143" s="29"/>
      <c r="D143" s="157" t="s">
        <v>190</v>
      </c>
      <c r="E143" s="29"/>
      <c r="F143" s="158" t="s">
        <v>1085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12" customFormat="1" ht="22.9" customHeight="1">
      <c r="B144" s="128"/>
      <c r="D144" s="129" t="s">
        <v>71</v>
      </c>
      <c r="E144" s="139" t="s">
        <v>82</v>
      </c>
      <c r="F144" s="139" t="s">
        <v>1103</v>
      </c>
      <c r="I144" s="131"/>
      <c r="J144" s="140">
        <f>BK144</f>
        <v>0</v>
      </c>
      <c r="L144" s="128"/>
      <c r="M144" s="133"/>
      <c r="N144" s="134"/>
      <c r="O144" s="134"/>
      <c r="P144" s="135">
        <f>SUM(P145:P146)</f>
        <v>0</v>
      </c>
      <c r="Q144" s="134"/>
      <c r="R144" s="135">
        <f>SUM(R145:R146)</f>
        <v>0</v>
      </c>
      <c r="S144" s="134"/>
      <c r="T144" s="136">
        <f>SUM(T145:T146)</f>
        <v>0</v>
      </c>
      <c r="AR144" s="129" t="s">
        <v>80</v>
      </c>
      <c r="AT144" s="137" t="s">
        <v>71</v>
      </c>
      <c r="AU144" s="137" t="s">
        <v>80</v>
      </c>
      <c r="AY144" s="129" t="s">
        <v>181</v>
      </c>
      <c r="BK144" s="138">
        <f>SUM(BK145:BK146)</f>
        <v>0</v>
      </c>
    </row>
    <row r="145" spans="1:65" s="2" customFormat="1" ht="55.5" customHeight="1">
      <c r="A145" s="29"/>
      <c r="B145" s="141"/>
      <c r="C145" s="162" t="s">
        <v>219</v>
      </c>
      <c r="D145" s="162" t="s">
        <v>220</v>
      </c>
      <c r="E145" s="163" t="s">
        <v>1107</v>
      </c>
      <c r="F145" s="164" t="s">
        <v>1108</v>
      </c>
      <c r="G145" s="165" t="s">
        <v>413</v>
      </c>
      <c r="H145" s="166">
        <v>20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1530</v>
      </c>
    </row>
    <row r="146" spans="1:65" s="2" customFormat="1" ht="39">
      <c r="A146" s="29"/>
      <c r="B146" s="30"/>
      <c r="C146" s="29"/>
      <c r="D146" s="157" t="s">
        <v>190</v>
      </c>
      <c r="E146" s="29"/>
      <c r="F146" s="158" t="s">
        <v>1108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12" customFormat="1" ht="22.9" customHeight="1">
      <c r="B147" s="128"/>
      <c r="D147" s="129" t="s">
        <v>71</v>
      </c>
      <c r="E147" s="139" t="s">
        <v>195</v>
      </c>
      <c r="F147" s="139" t="s">
        <v>1110</v>
      </c>
      <c r="I147" s="131"/>
      <c r="J147" s="140">
        <f>BK147</f>
        <v>0</v>
      </c>
      <c r="L147" s="128"/>
      <c r="M147" s="133"/>
      <c r="N147" s="134"/>
      <c r="O147" s="134"/>
      <c r="P147" s="135">
        <f>P148+SUM(P149:P158)</f>
        <v>0</v>
      </c>
      <c r="Q147" s="134"/>
      <c r="R147" s="135">
        <f>R148+SUM(R149:R158)</f>
        <v>0</v>
      </c>
      <c r="S147" s="134"/>
      <c r="T147" s="136">
        <f>T148+SUM(T149:T158)</f>
        <v>0</v>
      </c>
      <c r="AR147" s="129" t="s">
        <v>80</v>
      </c>
      <c r="AT147" s="137" t="s">
        <v>71</v>
      </c>
      <c r="AU147" s="137" t="s">
        <v>80</v>
      </c>
      <c r="AY147" s="129" t="s">
        <v>181</v>
      </c>
      <c r="BK147" s="138">
        <f>BK148+SUM(BK149:BK158)</f>
        <v>0</v>
      </c>
    </row>
    <row r="148" spans="1:65" s="2" customFormat="1" ht="16.5" customHeight="1">
      <c r="A148" s="29"/>
      <c r="B148" s="141"/>
      <c r="C148" s="162" t="s">
        <v>225</v>
      </c>
      <c r="D148" s="162" t="s">
        <v>220</v>
      </c>
      <c r="E148" s="163" t="s">
        <v>1111</v>
      </c>
      <c r="F148" s="164" t="s">
        <v>1112</v>
      </c>
      <c r="G148" s="165" t="s">
        <v>476</v>
      </c>
      <c r="H148" s="166">
        <v>4.2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1531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1112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16.5" customHeight="1">
      <c r="A150" s="29"/>
      <c r="B150" s="141"/>
      <c r="C150" s="162" t="s">
        <v>229</v>
      </c>
      <c r="D150" s="162" t="s">
        <v>220</v>
      </c>
      <c r="E150" s="163" t="s">
        <v>1117</v>
      </c>
      <c r="F150" s="164" t="s">
        <v>1118</v>
      </c>
      <c r="G150" s="165" t="s">
        <v>633</v>
      </c>
      <c r="H150" s="166">
        <v>25.2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1532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1118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16.5" customHeight="1">
      <c r="A152" s="29"/>
      <c r="B152" s="141"/>
      <c r="C152" s="162" t="s">
        <v>8</v>
      </c>
      <c r="D152" s="162" t="s">
        <v>220</v>
      </c>
      <c r="E152" s="163" t="s">
        <v>1120</v>
      </c>
      <c r="F152" s="164" t="s">
        <v>1121</v>
      </c>
      <c r="G152" s="165" t="s">
        <v>633</v>
      </c>
      <c r="H152" s="166">
        <v>25.2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1533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1121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24.2" customHeight="1">
      <c r="A154" s="29"/>
      <c r="B154" s="141"/>
      <c r="C154" s="162" t="s">
        <v>236</v>
      </c>
      <c r="D154" s="162" t="s">
        <v>220</v>
      </c>
      <c r="E154" s="163" t="s">
        <v>1123</v>
      </c>
      <c r="F154" s="164" t="s">
        <v>1124</v>
      </c>
      <c r="G154" s="165" t="s">
        <v>434</v>
      </c>
      <c r="H154" s="166">
        <v>0.75600000000000001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1534</v>
      </c>
    </row>
    <row r="155" spans="1:65" s="2" customFormat="1" ht="19.5">
      <c r="A155" s="29"/>
      <c r="B155" s="30"/>
      <c r="C155" s="29"/>
      <c r="D155" s="157" t="s">
        <v>190</v>
      </c>
      <c r="E155" s="29"/>
      <c r="F155" s="158" t="s">
        <v>1124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16.5" customHeight="1">
      <c r="A156" s="29"/>
      <c r="B156" s="141"/>
      <c r="C156" s="162" t="s">
        <v>241</v>
      </c>
      <c r="D156" s="162" t="s">
        <v>220</v>
      </c>
      <c r="E156" s="163" t="s">
        <v>1129</v>
      </c>
      <c r="F156" s="164" t="s">
        <v>1130</v>
      </c>
      <c r="G156" s="165" t="s">
        <v>413</v>
      </c>
      <c r="H156" s="166">
        <v>14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1535</v>
      </c>
    </row>
    <row r="157" spans="1:65" s="2" customFormat="1" ht="11.25">
      <c r="A157" s="29"/>
      <c r="B157" s="30"/>
      <c r="C157" s="29"/>
      <c r="D157" s="157" t="s">
        <v>190</v>
      </c>
      <c r="E157" s="29"/>
      <c r="F157" s="158" t="s">
        <v>1130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12" customFormat="1" ht="20.85" customHeight="1">
      <c r="B158" s="128"/>
      <c r="D158" s="129" t="s">
        <v>71</v>
      </c>
      <c r="E158" s="139" t="s">
        <v>188</v>
      </c>
      <c r="F158" s="139" t="s">
        <v>1132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SUM(P159:P174)</f>
        <v>0</v>
      </c>
      <c r="Q158" s="134"/>
      <c r="R158" s="135">
        <f>SUM(R159:R174)</f>
        <v>0</v>
      </c>
      <c r="S158" s="134"/>
      <c r="T158" s="136">
        <f>SUM(T159:T174)</f>
        <v>0</v>
      </c>
      <c r="AR158" s="129" t="s">
        <v>80</v>
      </c>
      <c r="AT158" s="137" t="s">
        <v>71</v>
      </c>
      <c r="AU158" s="137" t="s">
        <v>82</v>
      </c>
      <c r="AY158" s="129" t="s">
        <v>181</v>
      </c>
      <c r="BK158" s="138">
        <f>SUM(BK159:BK174)</f>
        <v>0</v>
      </c>
    </row>
    <row r="159" spans="1:65" s="2" customFormat="1" ht="24.2" customHeight="1">
      <c r="A159" s="29"/>
      <c r="B159" s="141"/>
      <c r="C159" s="162" t="s">
        <v>245</v>
      </c>
      <c r="D159" s="162" t="s">
        <v>220</v>
      </c>
      <c r="E159" s="163" t="s">
        <v>1133</v>
      </c>
      <c r="F159" s="164" t="s">
        <v>1134</v>
      </c>
      <c r="G159" s="165" t="s">
        <v>476</v>
      </c>
      <c r="H159" s="166">
        <v>22.8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195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1536</v>
      </c>
    </row>
    <row r="160" spans="1:65" s="2" customFormat="1" ht="19.5">
      <c r="A160" s="29"/>
      <c r="B160" s="30"/>
      <c r="C160" s="29"/>
      <c r="D160" s="157" t="s">
        <v>190</v>
      </c>
      <c r="E160" s="29"/>
      <c r="F160" s="158" t="s">
        <v>1134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195</v>
      </c>
    </row>
    <row r="161" spans="1:65" s="2" customFormat="1" ht="37.9" customHeight="1">
      <c r="A161" s="29"/>
      <c r="B161" s="141"/>
      <c r="C161" s="162" t="s">
        <v>249</v>
      </c>
      <c r="D161" s="162" t="s">
        <v>220</v>
      </c>
      <c r="E161" s="163" t="s">
        <v>1136</v>
      </c>
      <c r="F161" s="164" t="s">
        <v>1137</v>
      </c>
      <c r="G161" s="165" t="s">
        <v>633</v>
      </c>
      <c r="H161" s="166">
        <v>10.56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195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1537</v>
      </c>
    </row>
    <row r="162" spans="1:65" s="2" customFormat="1" ht="19.5">
      <c r="A162" s="29"/>
      <c r="B162" s="30"/>
      <c r="C162" s="29"/>
      <c r="D162" s="157" t="s">
        <v>190</v>
      </c>
      <c r="E162" s="29"/>
      <c r="F162" s="158" t="s">
        <v>1137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195</v>
      </c>
    </row>
    <row r="163" spans="1:65" s="2" customFormat="1" ht="37.9" customHeight="1">
      <c r="A163" s="29"/>
      <c r="B163" s="141"/>
      <c r="C163" s="162" t="s">
        <v>253</v>
      </c>
      <c r="D163" s="162" t="s">
        <v>220</v>
      </c>
      <c r="E163" s="163" t="s">
        <v>1139</v>
      </c>
      <c r="F163" s="164" t="s">
        <v>1140</v>
      </c>
      <c r="G163" s="165" t="s">
        <v>633</v>
      </c>
      <c r="H163" s="166">
        <v>10.56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195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1538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1140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195</v>
      </c>
    </row>
    <row r="165" spans="1:65" s="2" customFormat="1" ht="24.2" customHeight="1">
      <c r="A165" s="29"/>
      <c r="B165" s="141"/>
      <c r="C165" s="162" t="s">
        <v>257</v>
      </c>
      <c r="D165" s="162" t="s">
        <v>220</v>
      </c>
      <c r="E165" s="163" t="s">
        <v>1142</v>
      </c>
      <c r="F165" s="164" t="s">
        <v>1143</v>
      </c>
      <c r="G165" s="165" t="s">
        <v>434</v>
      </c>
      <c r="H165" s="166">
        <v>4.5599999999999996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195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1539</v>
      </c>
    </row>
    <row r="166" spans="1:65" s="2" customFormat="1" ht="19.5">
      <c r="A166" s="29"/>
      <c r="B166" s="30"/>
      <c r="C166" s="29"/>
      <c r="D166" s="157" t="s">
        <v>190</v>
      </c>
      <c r="E166" s="29"/>
      <c r="F166" s="158" t="s">
        <v>1143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195</v>
      </c>
    </row>
    <row r="167" spans="1:65" s="2" customFormat="1" ht="24.2" customHeight="1">
      <c r="A167" s="29"/>
      <c r="B167" s="141"/>
      <c r="C167" s="162" t="s">
        <v>262</v>
      </c>
      <c r="D167" s="162" t="s">
        <v>220</v>
      </c>
      <c r="E167" s="163" t="s">
        <v>1540</v>
      </c>
      <c r="F167" s="164" t="s">
        <v>1541</v>
      </c>
      <c r="G167" s="165" t="s">
        <v>633</v>
      </c>
      <c r="H167" s="166">
        <v>39.520000000000003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195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1542</v>
      </c>
    </row>
    <row r="168" spans="1:65" s="2" customFormat="1" ht="19.5">
      <c r="A168" s="29"/>
      <c r="B168" s="30"/>
      <c r="C168" s="29"/>
      <c r="D168" s="157" t="s">
        <v>190</v>
      </c>
      <c r="E168" s="29"/>
      <c r="F168" s="158" t="s">
        <v>1541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195</v>
      </c>
    </row>
    <row r="169" spans="1:65" s="2" customFormat="1" ht="37.9" customHeight="1">
      <c r="A169" s="29"/>
      <c r="B169" s="141"/>
      <c r="C169" s="162" t="s">
        <v>267</v>
      </c>
      <c r="D169" s="162" t="s">
        <v>220</v>
      </c>
      <c r="E169" s="163" t="s">
        <v>1543</v>
      </c>
      <c r="F169" s="164" t="s">
        <v>1544</v>
      </c>
      <c r="G169" s="165" t="s">
        <v>633</v>
      </c>
      <c r="H169" s="166">
        <v>2.4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195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1545</v>
      </c>
    </row>
    <row r="170" spans="1:65" s="2" customFormat="1" ht="19.5">
      <c r="A170" s="29"/>
      <c r="B170" s="30"/>
      <c r="C170" s="29"/>
      <c r="D170" s="157" t="s">
        <v>190</v>
      </c>
      <c r="E170" s="29"/>
      <c r="F170" s="158" t="s">
        <v>1544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195</v>
      </c>
    </row>
    <row r="171" spans="1:65" s="2" customFormat="1" ht="33" customHeight="1">
      <c r="A171" s="29"/>
      <c r="B171" s="141"/>
      <c r="C171" s="162" t="s">
        <v>7</v>
      </c>
      <c r="D171" s="162" t="s">
        <v>220</v>
      </c>
      <c r="E171" s="163" t="s">
        <v>1476</v>
      </c>
      <c r="F171" s="164" t="s">
        <v>1477</v>
      </c>
      <c r="G171" s="165" t="s">
        <v>476</v>
      </c>
      <c r="H171" s="166">
        <v>3.04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195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1546</v>
      </c>
    </row>
    <row r="172" spans="1:65" s="2" customFormat="1" ht="19.5">
      <c r="A172" s="29"/>
      <c r="B172" s="30"/>
      <c r="C172" s="29"/>
      <c r="D172" s="157" t="s">
        <v>190</v>
      </c>
      <c r="E172" s="29"/>
      <c r="F172" s="158" t="s">
        <v>1477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195</v>
      </c>
    </row>
    <row r="173" spans="1:65" s="2" customFormat="1" ht="55.5" customHeight="1">
      <c r="A173" s="29"/>
      <c r="B173" s="141"/>
      <c r="C173" s="162" t="s">
        <v>274</v>
      </c>
      <c r="D173" s="162" t="s">
        <v>220</v>
      </c>
      <c r="E173" s="163" t="s">
        <v>1157</v>
      </c>
      <c r="F173" s="164" t="s">
        <v>1158</v>
      </c>
      <c r="G173" s="165" t="s">
        <v>633</v>
      </c>
      <c r="H173" s="166">
        <v>8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195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1547</v>
      </c>
    </row>
    <row r="174" spans="1:65" s="2" customFormat="1" ht="29.25">
      <c r="A174" s="29"/>
      <c r="B174" s="30"/>
      <c r="C174" s="29"/>
      <c r="D174" s="157" t="s">
        <v>190</v>
      </c>
      <c r="E174" s="29"/>
      <c r="F174" s="158" t="s">
        <v>1158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195</v>
      </c>
    </row>
    <row r="175" spans="1:65" s="12" customFormat="1" ht="22.9" customHeight="1">
      <c r="B175" s="128"/>
      <c r="D175" s="129" t="s">
        <v>71</v>
      </c>
      <c r="E175" s="139" t="s">
        <v>219</v>
      </c>
      <c r="F175" s="139" t="s">
        <v>1164</v>
      </c>
      <c r="I175" s="131"/>
      <c r="J175" s="140">
        <f>BK175</f>
        <v>0</v>
      </c>
      <c r="L175" s="128"/>
      <c r="M175" s="133"/>
      <c r="N175" s="134"/>
      <c r="O175" s="134"/>
      <c r="P175" s="135">
        <f>SUM(P176:P189)</f>
        <v>0</v>
      </c>
      <c r="Q175" s="134"/>
      <c r="R175" s="135">
        <f>SUM(R176:R189)</f>
        <v>0</v>
      </c>
      <c r="S175" s="134"/>
      <c r="T175" s="136">
        <f>SUM(T176:T189)</f>
        <v>0</v>
      </c>
      <c r="AR175" s="129" t="s">
        <v>80</v>
      </c>
      <c r="AT175" s="137" t="s">
        <v>71</v>
      </c>
      <c r="AU175" s="137" t="s">
        <v>80</v>
      </c>
      <c r="AY175" s="129" t="s">
        <v>181</v>
      </c>
      <c r="BK175" s="138">
        <f>SUM(BK176:BK189)</f>
        <v>0</v>
      </c>
    </row>
    <row r="176" spans="1:65" s="2" customFormat="1" ht="24.2" customHeight="1">
      <c r="A176" s="29"/>
      <c r="B176" s="141"/>
      <c r="C176" s="162" t="s">
        <v>359</v>
      </c>
      <c r="D176" s="162" t="s">
        <v>220</v>
      </c>
      <c r="E176" s="163" t="s">
        <v>1165</v>
      </c>
      <c r="F176" s="164" t="s">
        <v>1166</v>
      </c>
      <c r="G176" s="165" t="s">
        <v>368</v>
      </c>
      <c r="H176" s="166">
        <v>1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1548</v>
      </c>
    </row>
    <row r="177" spans="1:65" s="2" customFormat="1" ht="19.5">
      <c r="A177" s="29"/>
      <c r="B177" s="30"/>
      <c r="C177" s="29"/>
      <c r="D177" s="157" t="s">
        <v>190</v>
      </c>
      <c r="E177" s="29"/>
      <c r="F177" s="158" t="s">
        <v>1166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2" customFormat="1" ht="24.2" customHeight="1">
      <c r="A178" s="29"/>
      <c r="B178" s="141"/>
      <c r="C178" s="162" t="s">
        <v>553</v>
      </c>
      <c r="D178" s="162" t="s">
        <v>220</v>
      </c>
      <c r="E178" s="163" t="s">
        <v>1549</v>
      </c>
      <c r="F178" s="164" t="s">
        <v>1550</v>
      </c>
      <c r="G178" s="165" t="s">
        <v>476</v>
      </c>
      <c r="H178" s="166">
        <v>0.76</v>
      </c>
      <c r="I178" s="167"/>
      <c r="J178" s="168">
        <f>ROUND(I178*H178,2)</f>
        <v>0</v>
      </c>
      <c r="K178" s="169"/>
      <c r="L178" s="30"/>
      <c r="M178" s="170" t="s">
        <v>1</v>
      </c>
      <c r="N178" s="171" t="s">
        <v>37</v>
      </c>
      <c r="O178" s="55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5" t="s">
        <v>188</v>
      </c>
      <c r="AT178" s="155" t="s">
        <v>220</v>
      </c>
      <c r="AU178" s="155" t="s">
        <v>82</v>
      </c>
      <c r="AY178" s="14" t="s">
        <v>181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80</v>
      </c>
      <c r="BK178" s="156">
        <f>ROUND(I178*H178,2)</f>
        <v>0</v>
      </c>
      <c r="BL178" s="14" t="s">
        <v>188</v>
      </c>
      <c r="BM178" s="155" t="s">
        <v>1551</v>
      </c>
    </row>
    <row r="179" spans="1:65" s="2" customFormat="1" ht="11.25">
      <c r="A179" s="29"/>
      <c r="B179" s="30"/>
      <c r="C179" s="29"/>
      <c r="D179" s="157" t="s">
        <v>190</v>
      </c>
      <c r="E179" s="29"/>
      <c r="F179" s="158" t="s">
        <v>1550</v>
      </c>
      <c r="G179" s="29"/>
      <c r="H179" s="29"/>
      <c r="I179" s="159"/>
      <c r="J179" s="29"/>
      <c r="K179" s="29"/>
      <c r="L179" s="30"/>
      <c r="M179" s="160"/>
      <c r="N179" s="161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190</v>
      </c>
      <c r="AU179" s="14" t="s">
        <v>82</v>
      </c>
    </row>
    <row r="180" spans="1:65" s="2" customFormat="1" ht="24.2" customHeight="1">
      <c r="A180" s="29"/>
      <c r="B180" s="141"/>
      <c r="C180" s="162" t="s">
        <v>278</v>
      </c>
      <c r="D180" s="162" t="s">
        <v>220</v>
      </c>
      <c r="E180" s="163" t="s">
        <v>1552</v>
      </c>
      <c r="F180" s="164" t="s">
        <v>1553</v>
      </c>
      <c r="G180" s="165" t="s">
        <v>633</v>
      </c>
      <c r="H180" s="166">
        <v>40.96</v>
      </c>
      <c r="I180" s="167"/>
      <c r="J180" s="168">
        <f>ROUND(I180*H180,2)</f>
        <v>0</v>
      </c>
      <c r="K180" s="169"/>
      <c r="L180" s="30"/>
      <c r="M180" s="170" t="s">
        <v>1</v>
      </c>
      <c r="N180" s="171" t="s">
        <v>37</v>
      </c>
      <c r="O180" s="55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5" t="s">
        <v>188</v>
      </c>
      <c r="AT180" s="155" t="s">
        <v>220</v>
      </c>
      <c r="AU180" s="155" t="s">
        <v>82</v>
      </c>
      <c r="AY180" s="14" t="s">
        <v>181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80</v>
      </c>
      <c r="BK180" s="156">
        <f>ROUND(I180*H180,2)</f>
        <v>0</v>
      </c>
      <c r="BL180" s="14" t="s">
        <v>188</v>
      </c>
      <c r="BM180" s="155" t="s">
        <v>1554</v>
      </c>
    </row>
    <row r="181" spans="1:65" s="2" customFormat="1" ht="11.25">
      <c r="A181" s="29"/>
      <c r="B181" s="30"/>
      <c r="C181" s="29"/>
      <c r="D181" s="157" t="s">
        <v>190</v>
      </c>
      <c r="E181" s="29"/>
      <c r="F181" s="158" t="s">
        <v>1553</v>
      </c>
      <c r="G181" s="29"/>
      <c r="H181" s="29"/>
      <c r="I181" s="159"/>
      <c r="J181" s="29"/>
      <c r="K181" s="29"/>
      <c r="L181" s="30"/>
      <c r="M181" s="160"/>
      <c r="N181" s="161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190</v>
      </c>
      <c r="AU181" s="14" t="s">
        <v>82</v>
      </c>
    </row>
    <row r="182" spans="1:65" s="2" customFormat="1" ht="24.2" customHeight="1">
      <c r="A182" s="29"/>
      <c r="B182" s="141"/>
      <c r="C182" s="162" t="s">
        <v>347</v>
      </c>
      <c r="D182" s="162" t="s">
        <v>220</v>
      </c>
      <c r="E182" s="163" t="s">
        <v>1555</v>
      </c>
      <c r="F182" s="164" t="s">
        <v>1556</v>
      </c>
      <c r="G182" s="165" t="s">
        <v>476</v>
      </c>
      <c r="H182" s="166">
        <v>2.75</v>
      </c>
      <c r="I182" s="167"/>
      <c r="J182" s="168">
        <f>ROUND(I182*H182,2)</f>
        <v>0</v>
      </c>
      <c r="K182" s="169"/>
      <c r="L182" s="30"/>
      <c r="M182" s="170" t="s">
        <v>1</v>
      </c>
      <c r="N182" s="171" t="s">
        <v>37</v>
      </c>
      <c r="O182" s="55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5" t="s">
        <v>188</v>
      </c>
      <c r="AT182" s="155" t="s">
        <v>220</v>
      </c>
      <c r="AU182" s="155" t="s">
        <v>82</v>
      </c>
      <c r="AY182" s="14" t="s">
        <v>181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80</v>
      </c>
      <c r="BK182" s="156">
        <f>ROUND(I182*H182,2)</f>
        <v>0</v>
      </c>
      <c r="BL182" s="14" t="s">
        <v>188</v>
      </c>
      <c r="BM182" s="155" t="s">
        <v>1557</v>
      </c>
    </row>
    <row r="183" spans="1:65" s="2" customFormat="1" ht="11.25">
      <c r="A183" s="29"/>
      <c r="B183" s="30"/>
      <c r="C183" s="29"/>
      <c r="D183" s="157" t="s">
        <v>190</v>
      </c>
      <c r="E183" s="29"/>
      <c r="F183" s="158" t="s">
        <v>1556</v>
      </c>
      <c r="G183" s="29"/>
      <c r="H183" s="29"/>
      <c r="I183" s="159"/>
      <c r="J183" s="29"/>
      <c r="K183" s="29"/>
      <c r="L183" s="30"/>
      <c r="M183" s="160"/>
      <c r="N183" s="161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190</v>
      </c>
      <c r="AU183" s="14" t="s">
        <v>82</v>
      </c>
    </row>
    <row r="184" spans="1:65" s="2" customFormat="1" ht="16.5" customHeight="1">
      <c r="A184" s="29"/>
      <c r="B184" s="141"/>
      <c r="C184" s="142" t="s">
        <v>349</v>
      </c>
      <c r="D184" s="142" t="s">
        <v>183</v>
      </c>
      <c r="E184" s="143" t="s">
        <v>1177</v>
      </c>
      <c r="F184" s="144" t="s">
        <v>1178</v>
      </c>
      <c r="G184" s="145" t="s">
        <v>434</v>
      </c>
      <c r="H184" s="146">
        <v>2.75</v>
      </c>
      <c r="I184" s="147"/>
      <c r="J184" s="148">
        <f>ROUND(I184*H184,2)</f>
        <v>0</v>
      </c>
      <c r="K184" s="149"/>
      <c r="L184" s="150"/>
      <c r="M184" s="151" t="s">
        <v>1</v>
      </c>
      <c r="N184" s="152" t="s">
        <v>37</v>
      </c>
      <c r="O184" s="55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5" t="s">
        <v>187</v>
      </c>
      <c r="AT184" s="155" t="s">
        <v>183</v>
      </c>
      <c r="AU184" s="155" t="s">
        <v>82</v>
      </c>
      <c r="AY184" s="14" t="s">
        <v>181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80</v>
      </c>
      <c r="BK184" s="156">
        <f>ROUND(I184*H184,2)</f>
        <v>0</v>
      </c>
      <c r="BL184" s="14" t="s">
        <v>188</v>
      </c>
      <c r="BM184" s="155" t="s">
        <v>1558</v>
      </c>
    </row>
    <row r="185" spans="1:65" s="2" customFormat="1" ht="11.25">
      <c r="A185" s="29"/>
      <c r="B185" s="30"/>
      <c r="C185" s="29"/>
      <c r="D185" s="157" t="s">
        <v>190</v>
      </c>
      <c r="E185" s="29"/>
      <c r="F185" s="158" t="s">
        <v>1178</v>
      </c>
      <c r="G185" s="29"/>
      <c r="H185" s="29"/>
      <c r="I185" s="159"/>
      <c r="J185" s="29"/>
      <c r="K185" s="29"/>
      <c r="L185" s="30"/>
      <c r="M185" s="160"/>
      <c r="N185" s="161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190</v>
      </c>
      <c r="AU185" s="14" t="s">
        <v>82</v>
      </c>
    </row>
    <row r="186" spans="1:65" s="2" customFormat="1" ht="33" customHeight="1">
      <c r="A186" s="29"/>
      <c r="B186" s="141"/>
      <c r="C186" s="162" t="s">
        <v>353</v>
      </c>
      <c r="D186" s="162" t="s">
        <v>220</v>
      </c>
      <c r="E186" s="163" t="s">
        <v>1559</v>
      </c>
      <c r="F186" s="164" t="s">
        <v>1560</v>
      </c>
      <c r="G186" s="165" t="s">
        <v>633</v>
      </c>
      <c r="H186" s="166">
        <v>40.96</v>
      </c>
      <c r="I186" s="167"/>
      <c r="J186" s="168">
        <f>ROUND(I186*H186,2)</f>
        <v>0</v>
      </c>
      <c r="K186" s="169"/>
      <c r="L186" s="30"/>
      <c r="M186" s="170" t="s">
        <v>1</v>
      </c>
      <c r="N186" s="171" t="s">
        <v>37</v>
      </c>
      <c r="O186" s="55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5" t="s">
        <v>188</v>
      </c>
      <c r="AT186" s="155" t="s">
        <v>220</v>
      </c>
      <c r="AU186" s="155" t="s">
        <v>82</v>
      </c>
      <c r="AY186" s="14" t="s">
        <v>181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80</v>
      </c>
      <c r="BK186" s="156">
        <f>ROUND(I186*H186,2)</f>
        <v>0</v>
      </c>
      <c r="BL186" s="14" t="s">
        <v>188</v>
      </c>
      <c r="BM186" s="155" t="s">
        <v>1561</v>
      </c>
    </row>
    <row r="187" spans="1:65" s="2" customFormat="1" ht="19.5">
      <c r="A187" s="29"/>
      <c r="B187" s="30"/>
      <c r="C187" s="29"/>
      <c r="D187" s="157" t="s">
        <v>190</v>
      </c>
      <c r="E187" s="29"/>
      <c r="F187" s="158" t="s">
        <v>1560</v>
      </c>
      <c r="G187" s="29"/>
      <c r="H187" s="29"/>
      <c r="I187" s="159"/>
      <c r="J187" s="29"/>
      <c r="K187" s="29"/>
      <c r="L187" s="30"/>
      <c r="M187" s="160"/>
      <c r="N187" s="161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190</v>
      </c>
      <c r="AU187" s="14" t="s">
        <v>82</v>
      </c>
    </row>
    <row r="188" spans="1:65" s="2" customFormat="1" ht="16.5" customHeight="1">
      <c r="A188" s="29"/>
      <c r="B188" s="141"/>
      <c r="C188" s="162" t="s">
        <v>355</v>
      </c>
      <c r="D188" s="162" t="s">
        <v>220</v>
      </c>
      <c r="E188" s="163" t="s">
        <v>1195</v>
      </c>
      <c r="F188" s="164" t="s">
        <v>1196</v>
      </c>
      <c r="G188" s="165" t="s">
        <v>368</v>
      </c>
      <c r="H188" s="166">
        <v>2</v>
      </c>
      <c r="I188" s="167"/>
      <c r="J188" s="168">
        <f>ROUND(I188*H188,2)</f>
        <v>0</v>
      </c>
      <c r="K188" s="169"/>
      <c r="L188" s="30"/>
      <c r="M188" s="170" t="s">
        <v>1</v>
      </c>
      <c r="N188" s="171" t="s">
        <v>37</v>
      </c>
      <c r="O188" s="55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5" t="s">
        <v>188</v>
      </c>
      <c r="AT188" s="155" t="s">
        <v>220</v>
      </c>
      <c r="AU188" s="155" t="s">
        <v>82</v>
      </c>
      <c r="AY188" s="14" t="s">
        <v>181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4" t="s">
        <v>80</v>
      </c>
      <c r="BK188" s="156">
        <f>ROUND(I188*H188,2)</f>
        <v>0</v>
      </c>
      <c r="BL188" s="14" t="s">
        <v>188</v>
      </c>
      <c r="BM188" s="155" t="s">
        <v>1562</v>
      </c>
    </row>
    <row r="189" spans="1:65" s="2" customFormat="1" ht="11.25">
      <c r="A189" s="29"/>
      <c r="B189" s="30"/>
      <c r="C189" s="29"/>
      <c r="D189" s="157" t="s">
        <v>190</v>
      </c>
      <c r="E189" s="29"/>
      <c r="F189" s="158" t="s">
        <v>1196</v>
      </c>
      <c r="G189" s="29"/>
      <c r="H189" s="29"/>
      <c r="I189" s="159"/>
      <c r="J189" s="29"/>
      <c r="K189" s="29"/>
      <c r="L189" s="30"/>
      <c r="M189" s="160"/>
      <c r="N189" s="161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190</v>
      </c>
      <c r="AU189" s="14" t="s">
        <v>82</v>
      </c>
    </row>
    <row r="190" spans="1:65" s="12" customFormat="1" ht="22.9" customHeight="1">
      <c r="B190" s="128"/>
      <c r="D190" s="129" t="s">
        <v>71</v>
      </c>
      <c r="E190" s="139" t="s">
        <v>1198</v>
      </c>
      <c r="F190" s="139" t="s">
        <v>1397</v>
      </c>
      <c r="I190" s="131"/>
      <c r="J190" s="140">
        <f>BK190</f>
        <v>0</v>
      </c>
      <c r="L190" s="128"/>
      <c r="M190" s="133"/>
      <c r="N190" s="134"/>
      <c r="O190" s="134"/>
      <c r="P190" s="135">
        <f>SUM(P191:P196)</f>
        <v>0</v>
      </c>
      <c r="Q190" s="134"/>
      <c r="R190" s="135">
        <f>SUM(R191:R196)</f>
        <v>0</v>
      </c>
      <c r="S190" s="134"/>
      <c r="T190" s="136">
        <f>SUM(T191:T196)</f>
        <v>0</v>
      </c>
      <c r="AR190" s="129" t="s">
        <v>80</v>
      </c>
      <c r="AT190" s="137" t="s">
        <v>71</v>
      </c>
      <c r="AU190" s="137" t="s">
        <v>80</v>
      </c>
      <c r="AY190" s="129" t="s">
        <v>181</v>
      </c>
      <c r="BK190" s="138">
        <f>SUM(BK191:BK196)</f>
        <v>0</v>
      </c>
    </row>
    <row r="191" spans="1:65" s="2" customFormat="1" ht="49.15" customHeight="1">
      <c r="A191" s="29"/>
      <c r="B191" s="141"/>
      <c r="C191" s="162" t="s">
        <v>555</v>
      </c>
      <c r="D191" s="162" t="s">
        <v>220</v>
      </c>
      <c r="E191" s="163" t="s">
        <v>1203</v>
      </c>
      <c r="F191" s="164" t="s">
        <v>1204</v>
      </c>
      <c r="G191" s="165" t="s">
        <v>434</v>
      </c>
      <c r="H191" s="166">
        <v>1.9</v>
      </c>
      <c r="I191" s="167"/>
      <c r="J191" s="168">
        <f>ROUND(I191*H191,2)</f>
        <v>0</v>
      </c>
      <c r="K191" s="169"/>
      <c r="L191" s="30"/>
      <c r="M191" s="170" t="s">
        <v>1</v>
      </c>
      <c r="N191" s="171" t="s">
        <v>37</v>
      </c>
      <c r="O191" s="55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5" t="s">
        <v>188</v>
      </c>
      <c r="AT191" s="155" t="s">
        <v>220</v>
      </c>
      <c r="AU191" s="155" t="s">
        <v>82</v>
      </c>
      <c r="AY191" s="14" t="s">
        <v>181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4" t="s">
        <v>80</v>
      </c>
      <c r="BK191" s="156">
        <f>ROUND(I191*H191,2)</f>
        <v>0</v>
      </c>
      <c r="BL191" s="14" t="s">
        <v>188</v>
      </c>
      <c r="BM191" s="155" t="s">
        <v>1563</v>
      </c>
    </row>
    <row r="192" spans="1:65" s="2" customFormat="1" ht="29.25">
      <c r="A192" s="29"/>
      <c r="B192" s="30"/>
      <c r="C192" s="29"/>
      <c r="D192" s="157" t="s">
        <v>190</v>
      </c>
      <c r="E192" s="29"/>
      <c r="F192" s="158" t="s">
        <v>1204</v>
      </c>
      <c r="G192" s="29"/>
      <c r="H192" s="29"/>
      <c r="I192" s="159"/>
      <c r="J192" s="29"/>
      <c r="K192" s="29"/>
      <c r="L192" s="30"/>
      <c r="M192" s="160"/>
      <c r="N192" s="161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190</v>
      </c>
      <c r="AU192" s="14" t="s">
        <v>82</v>
      </c>
    </row>
    <row r="193" spans="1:65" s="2" customFormat="1" ht="33" customHeight="1">
      <c r="A193" s="29"/>
      <c r="B193" s="141"/>
      <c r="C193" s="162" t="s">
        <v>560</v>
      </c>
      <c r="D193" s="162" t="s">
        <v>220</v>
      </c>
      <c r="E193" s="163" t="s">
        <v>1209</v>
      </c>
      <c r="F193" s="164" t="s">
        <v>1210</v>
      </c>
      <c r="G193" s="165" t="s">
        <v>434</v>
      </c>
      <c r="H193" s="166">
        <v>1.9</v>
      </c>
      <c r="I193" s="167"/>
      <c r="J193" s="168">
        <f>ROUND(I193*H193,2)</f>
        <v>0</v>
      </c>
      <c r="K193" s="169"/>
      <c r="L193" s="30"/>
      <c r="M193" s="170" t="s">
        <v>1</v>
      </c>
      <c r="N193" s="171" t="s">
        <v>37</v>
      </c>
      <c r="O193" s="55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5" t="s">
        <v>188</v>
      </c>
      <c r="AT193" s="155" t="s">
        <v>220</v>
      </c>
      <c r="AU193" s="155" t="s">
        <v>82</v>
      </c>
      <c r="AY193" s="14" t="s">
        <v>181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80</v>
      </c>
      <c r="BK193" s="156">
        <f>ROUND(I193*H193,2)</f>
        <v>0</v>
      </c>
      <c r="BL193" s="14" t="s">
        <v>188</v>
      </c>
      <c r="BM193" s="155" t="s">
        <v>1564</v>
      </c>
    </row>
    <row r="194" spans="1:65" s="2" customFormat="1" ht="19.5">
      <c r="A194" s="29"/>
      <c r="B194" s="30"/>
      <c r="C194" s="29"/>
      <c r="D194" s="157" t="s">
        <v>190</v>
      </c>
      <c r="E194" s="29"/>
      <c r="F194" s="158" t="s">
        <v>1210</v>
      </c>
      <c r="G194" s="29"/>
      <c r="H194" s="29"/>
      <c r="I194" s="159"/>
      <c r="J194" s="29"/>
      <c r="K194" s="29"/>
      <c r="L194" s="30"/>
      <c r="M194" s="160"/>
      <c r="N194" s="161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190</v>
      </c>
      <c r="AU194" s="14" t="s">
        <v>82</v>
      </c>
    </row>
    <row r="195" spans="1:65" s="2" customFormat="1" ht="44.25" customHeight="1">
      <c r="A195" s="29"/>
      <c r="B195" s="141"/>
      <c r="C195" s="162" t="s">
        <v>562</v>
      </c>
      <c r="D195" s="162" t="s">
        <v>220</v>
      </c>
      <c r="E195" s="163" t="s">
        <v>1212</v>
      </c>
      <c r="F195" s="164" t="s">
        <v>1213</v>
      </c>
      <c r="G195" s="165" t="s">
        <v>434</v>
      </c>
      <c r="H195" s="166">
        <v>36.1</v>
      </c>
      <c r="I195" s="167"/>
      <c r="J195" s="168">
        <f>ROUND(I195*H195,2)</f>
        <v>0</v>
      </c>
      <c r="K195" s="169"/>
      <c r="L195" s="30"/>
      <c r="M195" s="170" t="s">
        <v>1</v>
      </c>
      <c r="N195" s="171" t="s">
        <v>37</v>
      </c>
      <c r="O195" s="55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5" t="s">
        <v>188</v>
      </c>
      <c r="AT195" s="155" t="s">
        <v>220</v>
      </c>
      <c r="AU195" s="155" t="s">
        <v>82</v>
      </c>
      <c r="AY195" s="14" t="s">
        <v>181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80</v>
      </c>
      <c r="BK195" s="156">
        <f>ROUND(I195*H195,2)</f>
        <v>0</v>
      </c>
      <c r="BL195" s="14" t="s">
        <v>188</v>
      </c>
      <c r="BM195" s="155" t="s">
        <v>1565</v>
      </c>
    </row>
    <row r="196" spans="1:65" s="2" customFormat="1" ht="29.25">
      <c r="A196" s="29"/>
      <c r="B196" s="30"/>
      <c r="C196" s="29"/>
      <c r="D196" s="157" t="s">
        <v>190</v>
      </c>
      <c r="E196" s="29"/>
      <c r="F196" s="158" t="s">
        <v>1213</v>
      </c>
      <c r="G196" s="29"/>
      <c r="H196" s="29"/>
      <c r="I196" s="159"/>
      <c r="J196" s="29"/>
      <c r="K196" s="29"/>
      <c r="L196" s="30"/>
      <c r="M196" s="160"/>
      <c r="N196" s="161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190</v>
      </c>
      <c r="AU196" s="14" t="s">
        <v>82</v>
      </c>
    </row>
    <row r="197" spans="1:65" s="12" customFormat="1" ht="22.9" customHeight="1">
      <c r="B197" s="128"/>
      <c r="D197" s="129" t="s">
        <v>71</v>
      </c>
      <c r="E197" s="139" t="s">
        <v>1215</v>
      </c>
      <c r="F197" s="139" t="s">
        <v>1216</v>
      </c>
      <c r="I197" s="131"/>
      <c r="J197" s="140">
        <f>BK197</f>
        <v>0</v>
      </c>
      <c r="L197" s="128"/>
      <c r="M197" s="133"/>
      <c r="N197" s="134"/>
      <c r="O197" s="134"/>
      <c r="P197" s="135">
        <f>SUM(P198:P199)</f>
        <v>0</v>
      </c>
      <c r="Q197" s="134"/>
      <c r="R197" s="135">
        <f>SUM(R198:R199)</f>
        <v>0</v>
      </c>
      <c r="S197" s="134"/>
      <c r="T197" s="136">
        <f>SUM(T198:T199)</f>
        <v>0</v>
      </c>
      <c r="AR197" s="129" t="s">
        <v>80</v>
      </c>
      <c r="AT197" s="137" t="s">
        <v>71</v>
      </c>
      <c r="AU197" s="137" t="s">
        <v>80</v>
      </c>
      <c r="AY197" s="129" t="s">
        <v>181</v>
      </c>
      <c r="BK197" s="138">
        <f>SUM(BK198:BK199)</f>
        <v>0</v>
      </c>
    </row>
    <row r="198" spans="1:65" s="2" customFormat="1" ht="44.25" customHeight="1">
      <c r="A198" s="29"/>
      <c r="B198" s="141"/>
      <c r="C198" s="162" t="s">
        <v>564</v>
      </c>
      <c r="D198" s="162" t="s">
        <v>220</v>
      </c>
      <c r="E198" s="163" t="s">
        <v>1566</v>
      </c>
      <c r="F198" s="164" t="s">
        <v>1567</v>
      </c>
      <c r="G198" s="165" t="s">
        <v>434</v>
      </c>
      <c r="H198" s="166">
        <v>301.86599999999999</v>
      </c>
      <c r="I198" s="167"/>
      <c r="J198" s="168">
        <f>ROUND(I198*H198,2)</f>
        <v>0</v>
      </c>
      <c r="K198" s="169"/>
      <c r="L198" s="30"/>
      <c r="M198" s="170" t="s">
        <v>1</v>
      </c>
      <c r="N198" s="171" t="s">
        <v>37</v>
      </c>
      <c r="O198" s="55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5" t="s">
        <v>188</v>
      </c>
      <c r="AT198" s="155" t="s">
        <v>220</v>
      </c>
      <c r="AU198" s="155" t="s">
        <v>82</v>
      </c>
      <c r="AY198" s="14" t="s">
        <v>181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4" t="s">
        <v>80</v>
      </c>
      <c r="BK198" s="156">
        <f>ROUND(I198*H198,2)</f>
        <v>0</v>
      </c>
      <c r="BL198" s="14" t="s">
        <v>188</v>
      </c>
      <c r="BM198" s="155" t="s">
        <v>1568</v>
      </c>
    </row>
    <row r="199" spans="1:65" s="2" customFormat="1" ht="29.25">
      <c r="A199" s="29"/>
      <c r="B199" s="30"/>
      <c r="C199" s="29"/>
      <c r="D199" s="157" t="s">
        <v>190</v>
      </c>
      <c r="E199" s="29"/>
      <c r="F199" s="158" t="s">
        <v>1567</v>
      </c>
      <c r="G199" s="29"/>
      <c r="H199" s="29"/>
      <c r="I199" s="159"/>
      <c r="J199" s="29"/>
      <c r="K199" s="29"/>
      <c r="L199" s="30"/>
      <c r="M199" s="160"/>
      <c r="N199" s="161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190</v>
      </c>
      <c r="AU199" s="14" t="s">
        <v>82</v>
      </c>
    </row>
    <row r="200" spans="1:65" s="12" customFormat="1" ht="25.9" customHeight="1">
      <c r="B200" s="128"/>
      <c r="D200" s="129" t="s">
        <v>71</v>
      </c>
      <c r="E200" s="130" t="s">
        <v>1222</v>
      </c>
      <c r="F200" s="130" t="s">
        <v>1223</v>
      </c>
      <c r="I200" s="131"/>
      <c r="J200" s="132">
        <f>BK200</f>
        <v>0</v>
      </c>
      <c r="L200" s="128"/>
      <c r="M200" s="133"/>
      <c r="N200" s="134"/>
      <c r="O200" s="134"/>
      <c r="P200" s="135">
        <f>SUM(P201:P206)</f>
        <v>0</v>
      </c>
      <c r="Q200" s="134"/>
      <c r="R200" s="135">
        <f>SUM(R201:R206)</f>
        <v>0</v>
      </c>
      <c r="S200" s="134"/>
      <c r="T200" s="136">
        <f>SUM(T201:T206)</f>
        <v>0</v>
      </c>
      <c r="AR200" s="129" t="s">
        <v>82</v>
      </c>
      <c r="AT200" s="137" t="s">
        <v>71</v>
      </c>
      <c r="AU200" s="137" t="s">
        <v>72</v>
      </c>
      <c r="AY200" s="129" t="s">
        <v>181</v>
      </c>
      <c r="BK200" s="138">
        <f>SUM(BK201:BK206)</f>
        <v>0</v>
      </c>
    </row>
    <row r="201" spans="1:65" s="2" customFormat="1" ht="44.25" customHeight="1">
      <c r="A201" s="29"/>
      <c r="B201" s="141"/>
      <c r="C201" s="162" t="s">
        <v>566</v>
      </c>
      <c r="D201" s="162" t="s">
        <v>220</v>
      </c>
      <c r="E201" s="163" t="s">
        <v>1569</v>
      </c>
      <c r="F201" s="164" t="s">
        <v>1570</v>
      </c>
      <c r="G201" s="165" t="s">
        <v>633</v>
      </c>
      <c r="H201" s="166">
        <v>77.22</v>
      </c>
      <c r="I201" s="167"/>
      <c r="J201" s="168">
        <f>ROUND(I201*H201,2)</f>
        <v>0</v>
      </c>
      <c r="K201" s="169"/>
      <c r="L201" s="30"/>
      <c r="M201" s="170" t="s">
        <v>1</v>
      </c>
      <c r="N201" s="171" t="s">
        <v>37</v>
      </c>
      <c r="O201" s="55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5" t="s">
        <v>249</v>
      </c>
      <c r="AT201" s="155" t="s">
        <v>220</v>
      </c>
      <c r="AU201" s="155" t="s">
        <v>80</v>
      </c>
      <c r="AY201" s="14" t="s">
        <v>181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4" t="s">
        <v>80</v>
      </c>
      <c r="BK201" s="156">
        <f>ROUND(I201*H201,2)</f>
        <v>0</v>
      </c>
      <c r="BL201" s="14" t="s">
        <v>249</v>
      </c>
      <c r="BM201" s="155" t="s">
        <v>1571</v>
      </c>
    </row>
    <row r="202" spans="1:65" s="2" customFormat="1" ht="29.25">
      <c r="A202" s="29"/>
      <c r="B202" s="30"/>
      <c r="C202" s="29"/>
      <c r="D202" s="157" t="s">
        <v>190</v>
      </c>
      <c r="E202" s="29"/>
      <c r="F202" s="158" t="s">
        <v>1570</v>
      </c>
      <c r="G202" s="29"/>
      <c r="H202" s="29"/>
      <c r="I202" s="159"/>
      <c r="J202" s="29"/>
      <c r="K202" s="29"/>
      <c r="L202" s="30"/>
      <c r="M202" s="160"/>
      <c r="N202" s="161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190</v>
      </c>
      <c r="AU202" s="14" t="s">
        <v>80</v>
      </c>
    </row>
    <row r="203" spans="1:65" s="2" customFormat="1" ht="49.15" customHeight="1">
      <c r="A203" s="29"/>
      <c r="B203" s="141"/>
      <c r="C203" s="162" t="s">
        <v>568</v>
      </c>
      <c r="D203" s="162" t="s">
        <v>220</v>
      </c>
      <c r="E203" s="163" t="s">
        <v>1249</v>
      </c>
      <c r="F203" s="164" t="s">
        <v>1250</v>
      </c>
      <c r="G203" s="165" t="s">
        <v>434</v>
      </c>
      <c r="H203" s="166">
        <v>0.309</v>
      </c>
      <c r="I203" s="167"/>
      <c r="J203" s="168">
        <f>ROUND(I203*H203,2)</f>
        <v>0</v>
      </c>
      <c r="K203" s="169"/>
      <c r="L203" s="30"/>
      <c r="M203" s="170" t="s">
        <v>1</v>
      </c>
      <c r="N203" s="171" t="s">
        <v>37</v>
      </c>
      <c r="O203" s="55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5" t="s">
        <v>249</v>
      </c>
      <c r="AT203" s="155" t="s">
        <v>220</v>
      </c>
      <c r="AU203" s="155" t="s">
        <v>80</v>
      </c>
      <c r="AY203" s="14" t="s">
        <v>181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4" t="s">
        <v>80</v>
      </c>
      <c r="BK203" s="156">
        <f>ROUND(I203*H203,2)</f>
        <v>0</v>
      </c>
      <c r="BL203" s="14" t="s">
        <v>249</v>
      </c>
      <c r="BM203" s="155" t="s">
        <v>1572</v>
      </c>
    </row>
    <row r="204" spans="1:65" s="2" customFormat="1" ht="29.25">
      <c r="A204" s="29"/>
      <c r="B204" s="30"/>
      <c r="C204" s="29"/>
      <c r="D204" s="157" t="s">
        <v>190</v>
      </c>
      <c r="E204" s="29"/>
      <c r="F204" s="158" t="s">
        <v>1250</v>
      </c>
      <c r="G204" s="29"/>
      <c r="H204" s="29"/>
      <c r="I204" s="159"/>
      <c r="J204" s="29"/>
      <c r="K204" s="29"/>
      <c r="L204" s="30"/>
      <c r="M204" s="160"/>
      <c r="N204" s="161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190</v>
      </c>
      <c r="AU204" s="14" t="s">
        <v>80</v>
      </c>
    </row>
    <row r="205" spans="1:65" s="2" customFormat="1" ht="76.349999999999994" customHeight="1">
      <c r="A205" s="29"/>
      <c r="B205" s="141"/>
      <c r="C205" s="162" t="s">
        <v>570</v>
      </c>
      <c r="D205" s="162" t="s">
        <v>220</v>
      </c>
      <c r="E205" s="163" t="s">
        <v>1253</v>
      </c>
      <c r="F205" s="164" t="s">
        <v>1254</v>
      </c>
      <c r="G205" s="165" t="s">
        <v>434</v>
      </c>
      <c r="H205" s="166">
        <v>5.8710000000000004</v>
      </c>
      <c r="I205" s="167"/>
      <c r="J205" s="168">
        <f>ROUND(I205*H205,2)</f>
        <v>0</v>
      </c>
      <c r="K205" s="169"/>
      <c r="L205" s="30"/>
      <c r="M205" s="170" t="s">
        <v>1</v>
      </c>
      <c r="N205" s="171" t="s">
        <v>37</v>
      </c>
      <c r="O205" s="55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5" t="s">
        <v>249</v>
      </c>
      <c r="AT205" s="155" t="s">
        <v>220</v>
      </c>
      <c r="AU205" s="155" t="s">
        <v>80</v>
      </c>
      <c r="AY205" s="14" t="s">
        <v>181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80</v>
      </c>
      <c r="BK205" s="156">
        <f>ROUND(I205*H205,2)</f>
        <v>0</v>
      </c>
      <c r="BL205" s="14" t="s">
        <v>249</v>
      </c>
      <c r="BM205" s="155" t="s">
        <v>1573</v>
      </c>
    </row>
    <row r="206" spans="1:65" s="2" customFormat="1" ht="48.75">
      <c r="A206" s="29"/>
      <c r="B206" s="30"/>
      <c r="C206" s="29"/>
      <c r="D206" s="157" t="s">
        <v>190</v>
      </c>
      <c r="E206" s="29"/>
      <c r="F206" s="158" t="s">
        <v>1256</v>
      </c>
      <c r="G206" s="29"/>
      <c r="H206" s="29"/>
      <c r="I206" s="159"/>
      <c r="J206" s="29"/>
      <c r="K206" s="29"/>
      <c r="L206" s="30"/>
      <c r="M206" s="172"/>
      <c r="N206" s="173"/>
      <c r="O206" s="174"/>
      <c r="P206" s="174"/>
      <c r="Q206" s="174"/>
      <c r="R206" s="174"/>
      <c r="S206" s="174"/>
      <c r="T206" s="175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190</v>
      </c>
      <c r="AU206" s="14" t="s">
        <v>80</v>
      </c>
    </row>
    <row r="207" spans="1:65" s="2" customFormat="1" ht="6.95" customHeight="1">
      <c r="A207" s="29"/>
      <c r="B207" s="44"/>
      <c r="C207" s="45"/>
      <c r="D207" s="45"/>
      <c r="E207" s="45"/>
      <c r="F207" s="45"/>
      <c r="G207" s="45"/>
      <c r="H207" s="45"/>
      <c r="I207" s="45"/>
      <c r="J207" s="45"/>
      <c r="K207" s="45"/>
      <c r="L207" s="30"/>
      <c r="M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</sheetData>
  <autoFilter ref="C124:K206" xr:uid="{00000000-0009-0000-0000-00001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BM1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133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1574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ROUND((SUM(BE121:BE162)),  2)</f>
        <v>0</v>
      </c>
      <c r="G33" s="29"/>
      <c r="H33" s="29"/>
      <c r="I33" s="97">
        <v>0.21</v>
      </c>
      <c r="J33" s="96">
        <f>ROUND(((SUM(BE121:BE162))*I33),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ROUND((SUM(BF121:BF162)),  2)</f>
        <v>0</v>
      </c>
      <c r="G34" s="29"/>
      <c r="H34" s="29"/>
      <c r="I34" s="97">
        <v>0.12</v>
      </c>
      <c r="J34" s="96">
        <f>ROUND(((SUM(BF121:BF162))*I34),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ROUND((SUM(BG121:BG162)),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ROUND((SUM(BH121:BH162)),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ROUND((SUM(BI121:BI162)),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01-21-06 - Železniční propustek v km 191,797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10" customFormat="1" ht="19.899999999999999" customHeight="1">
      <c r="B98" s="113"/>
      <c r="D98" s="114" t="s">
        <v>1053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1:31" s="10" customFormat="1" ht="19.899999999999999" customHeight="1">
      <c r="B99" s="113"/>
      <c r="D99" s="114" t="s">
        <v>1056</v>
      </c>
      <c r="E99" s="115"/>
      <c r="F99" s="115"/>
      <c r="G99" s="115"/>
      <c r="H99" s="115"/>
      <c r="I99" s="115"/>
      <c r="J99" s="116">
        <f>J132</f>
        <v>0</v>
      </c>
      <c r="L99" s="113"/>
    </row>
    <row r="100" spans="1:31" s="10" customFormat="1" ht="19.899999999999999" customHeight="1">
      <c r="B100" s="113"/>
      <c r="D100" s="114" t="s">
        <v>1327</v>
      </c>
      <c r="E100" s="115"/>
      <c r="F100" s="115"/>
      <c r="G100" s="115"/>
      <c r="H100" s="115"/>
      <c r="I100" s="115"/>
      <c r="J100" s="116">
        <f>J153</f>
        <v>0</v>
      </c>
      <c r="L100" s="113"/>
    </row>
    <row r="101" spans="1:31" s="10" customFormat="1" ht="19.899999999999999" customHeight="1">
      <c r="B101" s="113"/>
      <c r="D101" s="114" t="s">
        <v>1058</v>
      </c>
      <c r="E101" s="115"/>
      <c r="F101" s="115"/>
      <c r="G101" s="115"/>
      <c r="H101" s="115"/>
      <c r="I101" s="115"/>
      <c r="J101" s="116">
        <f>J160</f>
        <v>0</v>
      </c>
      <c r="L101" s="113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6" t="str">
        <f>E7</f>
        <v>Oprava trati v úseku Luka nad Jihlavou-Jihlava-III. a IV. etapa BM</v>
      </c>
      <c r="F111" s="217"/>
      <c r="G111" s="217"/>
      <c r="H111" s="217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3" t="str">
        <f>E9</f>
        <v>SO 01-21-06 - Železniční propustek v km 191,797</v>
      </c>
      <c r="F113" s="218"/>
      <c r="G113" s="218"/>
      <c r="H113" s="218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 xml:space="preserve"> </v>
      </c>
      <c r="G115" s="29"/>
      <c r="H115" s="29"/>
      <c r="I115" s="24" t="s">
        <v>22</v>
      </c>
      <c r="J115" s="52" t="str">
        <f>IF(J12="","",J12)</f>
        <v>Vyplň údaj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23</v>
      </c>
      <c r="D117" s="29"/>
      <c r="E117" s="29"/>
      <c r="F117" s="22" t="str">
        <f>E15</f>
        <v xml:space="preserve"> </v>
      </c>
      <c r="G117" s="29"/>
      <c r="H117" s="29"/>
      <c r="I117" s="24" t="s">
        <v>28</v>
      </c>
      <c r="J117" s="27" t="str">
        <f>E21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30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7"/>
      <c r="B120" s="118"/>
      <c r="C120" s="119" t="s">
        <v>167</v>
      </c>
      <c r="D120" s="120" t="s">
        <v>57</v>
      </c>
      <c r="E120" s="120" t="s">
        <v>53</v>
      </c>
      <c r="F120" s="120" t="s">
        <v>54</v>
      </c>
      <c r="G120" s="120" t="s">
        <v>168</v>
      </c>
      <c r="H120" s="120" t="s">
        <v>169</v>
      </c>
      <c r="I120" s="120" t="s">
        <v>170</v>
      </c>
      <c r="J120" s="121" t="s">
        <v>160</v>
      </c>
      <c r="K120" s="122" t="s">
        <v>171</v>
      </c>
      <c r="L120" s="123"/>
      <c r="M120" s="59" t="s">
        <v>1</v>
      </c>
      <c r="N120" s="60" t="s">
        <v>36</v>
      </c>
      <c r="O120" s="60" t="s">
        <v>172</v>
      </c>
      <c r="P120" s="60" t="s">
        <v>173</v>
      </c>
      <c r="Q120" s="60" t="s">
        <v>174</v>
      </c>
      <c r="R120" s="60" t="s">
        <v>175</v>
      </c>
      <c r="S120" s="60" t="s">
        <v>176</v>
      </c>
      <c r="T120" s="61" t="s">
        <v>177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9"/>
      <c r="B121" s="30"/>
      <c r="C121" s="66" t="s">
        <v>178</v>
      </c>
      <c r="D121" s="29"/>
      <c r="E121" s="29"/>
      <c r="F121" s="29"/>
      <c r="G121" s="29"/>
      <c r="H121" s="29"/>
      <c r="I121" s="29"/>
      <c r="J121" s="124">
        <f>BK121</f>
        <v>0</v>
      </c>
      <c r="K121" s="29"/>
      <c r="L121" s="30"/>
      <c r="M121" s="62"/>
      <c r="N121" s="53"/>
      <c r="O121" s="63"/>
      <c r="P121" s="125">
        <f>P122</f>
        <v>0</v>
      </c>
      <c r="Q121" s="63"/>
      <c r="R121" s="125">
        <f>R122</f>
        <v>0</v>
      </c>
      <c r="S121" s="63"/>
      <c r="T121" s="126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71</v>
      </c>
      <c r="AU121" s="14" t="s">
        <v>162</v>
      </c>
      <c r="BK121" s="127">
        <f>BK122</f>
        <v>0</v>
      </c>
    </row>
    <row r="122" spans="1:65" s="12" customFormat="1" ht="25.9" customHeight="1">
      <c r="B122" s="128"/>
      <c r="D122" s="129" t="s">
        <v>71</v>
      </c>
      <c r="E122" s="130" t="s">
        <v>179</v>
      </c>
      <c r="F122" s="130" t="s">
        <v>180</v>
      </c>
      <c r="I122" s="131"/>
      <c r="J122" s="132">
        <f>BK122</f>
        <v>0</v>
      </c>
      <c r="L122" s="128"/>
      <c r="M122" s="133"/>
      <c r="N122" s="134"/>
      <c r="O122" s="134"/>
      <c r="P122" s="135">
        <f>P123+P132+P153+P160</f>
        <v>0</v>
      </c>
      <c r="Q122" s="134"/>
      <c r="R122" s="135">
        <f>R123+R132+R153+R160</f>
        <v>0</v>
      </c>
      <c r="S122" s="134"/>
      <c r="T122" s="136">
        <f>T123+T132+T153+T160</f>
        <v>0</v>
      </c>
      <c r="AR122" s="129" t="s">
        <v>80</v>
      </c>
      <c r="AT122" s="137" t="s">
        <v>71</v>
      </c>
      <c r="AU122" s="137" t="s">
        <v>72</v>
      </c>
      <c r="AY122" s="129" t="s">
        <v>181</v>
      </c>
      <c r="BK122" s="138">
        <f>BK123+BK132+BK153+BK160</f>
        <v>0</v>
      </c>
    </row>
    <row r="123" spans="1:65" s="12" customFormat="1" ht="22.9" customHeight="1">
      <c r="B123" s="128"/>
      <c r="D123" s="129" t="s">
        <v>71</v>
      </c>
      <c r="E123" s="139" t="s">
        <v>195</v>
      </c>
      <c r="F123" s="139" t="s">
        <v>1110</v>
      </c>
      <c r="I123" s="131"/>
      <c r="J123" s="140">
        <f>BK123</f>
        <v>0</v>
      </c>
      <c r="L123" s="128"/>
      <c r="M123" s="133"/>
      <c r="N123" s="134"/>
      <c r="O123" s="134"/>
      <c r="P123" s="135">
        <f>SUM(P124:P131)</f>
        <v>0</v>
      </c>
      <c r="Q123" s="134"/>
      <c r="R123" s="135">
        <f>SUM(R124:R131)</f>
        <v>0</v>
      </c>
      <c r="S123" s="134"/>
      <c r="T123" s="136">
        <f>SUM(T124:T131)</f>
        <v>0</v>
      </c>
      <c r="AR123" s="129" t="s">
        <v>80</v>
      </c>
      <c r="AT123" s="137" t="s">
        <v>71</v>
      </c>
      <c r="AU123" s="137" t="s">
        <v>80</v>
      </c>
      <c r="AY123" s="129" t="s">
        <v>181</v>
      </c>
      <c r="BK123" s="138">
        <f>SUM(BK124:BK131)</f>
        <v>0</v>
      </c>
    </row>
    <row r="124" spans="1:65" s="2" customFormat="1" ht="16.5" customHeight="1">
      <c r="A124" s="29"/>
      <c r="B124" s="141"/>
      <c r="C124" s="162" t="s">
        <v>80</v>
      </c>
      <c r="D124" s="162" t="s">
        <v>220</v>
      </c>
      <c r="E124" s="163" t="s">
        <v>1111</v>
      </c>
      <c r="F124" s="164" t="s">
        <v>1112</v>
      </c>
      <c r="G124" s="165" t="s">
        <v>476</v>
      </c>
      <c r="H124" s="166">
        <v>1.2</v>
      </c>
      <c r="I124" s="167"/>
      <c r="J124" s="168">
        <f>ROUND(I124*H124,2)</f>
        <v>0</v>
      </c>
      <c r="K124" s="169"/>
      <c r="L124" s="30"/>
      <c r="M124" s="170" t="s">
        <v>1</v>
      </c>
      <c r="N124" s="171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188</v>
      </c>
      <c r="AT124" s="155" t="s">
        <v>220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1575</v>
      </c>
    </row>
    <row r="125" spans="1:65" s="2" customFormat="1" ht="11.25">
      <c r="A125" s="29"/>
      <c r="B125" s="30"/>
      <c r="C125" s="29"/>
      <c r="D125" s="157" t="s">
        <v>190</v>
      </c>
      <c r="E125" s="29"/>
      <c r="F125" s="158" t="s">
        <v>1112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16.5" customHeight="1">
      <c r="A126" s="29"/>
      <c r="B126" s="141"/>
      <c r="C126" s="162" t="s">
        <v>82</v>
      </c>
      <c r="D126" s="162" t="s">
        <v>220</v>
      </c>
      <c r="E126" s="163" t="s">
        <v>1117</v>
      </c>
      <c r="F126" s="164" t="s">
        <v>1118</v>
      </c>
      <c r="G126" s="165" t="s">
        <v>633</v>
      </c>
      <c r="H126" s="166">
        <v>5.2439999999999998</v>
      </c>
      <c r="I126" s="167"/>
      <c r="J126" s="168">
        <f>ROUND(I126*H126,2)</f>
        <v>0</v>
      </c>
      <c r="K126" s="169"/>
      <c r="L126" s="30"/>
      <c r="M126" s="170" t="s">
        <v>1</v>
      </c>
      <c r="N126" s="171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188</v>
      </c>
      <c r="AT126" s="155" t="s">
        <v>220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1576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1118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16.5" customHeight="1">
      <c r="A128" s="29"/>
      <c r="B128" s="141"/>
      <c r="C128" s="162" t="s">
        <v>195</v>
      </c>
      <c r="D128" s="162" t="s">
        <v>220</v>
      </c>
      <c r="E128" s="163" t="s">
        <v>1120</v>
      </c>
      <c r="F128" s="164" t="s">
        <v>1121</v>
      </c>
      <c r="G128" s="165" t="s">
        <v>633</v>
      </c>
      <c r="H128" s="166">
        <v>5.2439999999999998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1577</v>
      </c>
    </row>
    <row r="129" spans="1:65" s="2" customFormat="1" ht="11.25">
      <c r="A129" s="29"/>
      <c r="B129" s="30"/>
      <c r="C129" s="29"/>
      <c r="D129" s="157" t="s">
        <v>190</v>
      </c>
      <c r="E129" s="29"/>
      <c r="F129" s="158" t="s">
        <v>1121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24.2" customHeight="1">
      <c r="A130" s="29"/>
      <c r="B130" s="141"/>
      <c r="C130" s="162" t="s">
        <v>188</v>
      </c>
      <c r="D130" s="162" t="s">
        <v>220</v>
      </c>
      <c r="E130" s="163" t="s">
        <v>1123</v>
      </c>
      <c r="F130" s="164" t="s">
        <v>1124</v>
      </c>
      <c r="G130" s="165" t="s">
        <v>434</v>
      </c>
      <c r="H130" s="166">
        <v>0.112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1578</v>
      </c>
    </row>
    <row r="131" spans="1:65" s="2" customFormat="1" ht="19.5">
      <c r="A131" s="29"/>
      <c r="B131" s="30"/>
      <c r="C131" s="29"/>
      <c r="D131" s="157" t="s">
        <v>190</v>
      </c>
      <c r="E131" s="29"/>
      <c r="F131" s="158" t="s">
        <v>1124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12" customFormat="1" ht="22.9" customHeight="1">
      <c r="B132" s="128"/>
      <c r="D132" s="129" t="s">
        <v>71</v>
      </c>
      <c r="E132" s="139" t="s">
        <v>219</v>
      </c>
      <c r="F132" s="139" t="s">
        <v>1164</v>
      </c>
      <c r="I132" s="131"/>
      <c r="J132" s="140">
        <f>BK132</f>
        <v>0</v>
      </c>
      <c r="L132" s="128"/>
      <c r="M132" s="133"/>
      <c r="N132" s="134"/>
      <c r="O132" s="134"/>
      <c r="P132" s="135">
        <f>SUM(P133:P152)</f>
        <v>0</v>
      </c>
      <c r="Q132" s="134"/>
      <c r="R132" s="135">
        <f>SUM(R133:R152)</f>
        <v>0</v>
      </c>
      <c r="S132" s="134"/>
      <c r="T132" s="136">
        <f>SUM(T133:T152)</f>
        <v>0</v>
      </c>
      <c r="AR132" s="129" t="s">
        <v>80</v>
      </c>
      <c r="AT132" s="137" t="s">
        <v>71</v>
      </c>
      <c r="AU132" s="137" t="s">
        <v>80</v>
      </c>
      <c r="AY132" s="129" t="s">
        <v>181</v>
      </c>
      <c r="BK132" s="138">
        <f>SUM(BK133:BK152)</f>
        <v>0</v>
      </c>
    </row>
    <row r="133" spans="1:65" s="2" customFormat="1" ht="24.2" customHeight="1">
      <c r="A133" s="29"/>
      <c r="B133" s="141"/>
      <c r="C133" s="162" t="s">
        <v>229</v>
      </c>
      <c r="D133" s="162" t="s">
        <v>220</v>
      </c>
      <c r="E133" s="163" t="s">
        <v>1165</v>
      </c>
      <c r="F133" s="164" t="s">
        <v>1166</v>
      </c>
      <c r="G133" s="165" t="s">
        <v>368</v>
      </c>
      <c r="H133" s="166">
        <v>1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1579</v>
      </c>
    </row>
    <row r="134" spans="1:65" s="2" customFormat="1" ht="19.5">
      <c r="A134" s="29"/>
      <c r="B134" s="30"/>
      <c r="C134" s="29"/>
      <c r="D134" s="157" t="s">
        <v>190</v>
      </c>
      <c r="E134" s="29"/>
      <c r="F134" s="158" t="s">
        <v>1166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24.2" customHeight="1">
      <c r="A135" s="29"/>
      <c r="B135" s="141"/>
      <c r="C135" s="162" t="s">
        <v>203</v>
      </c>
      <c r="D135" s="162" t="s">
        <v>220</v>
      </c>
      <c r="E135" s="163" t="s">
        <v>1388</v>
      </c>
      <c r="F135" s="164" t="s">
        <v>1389</v>
      </c>
      <c r="G135" s="165" t="s">
        <v>476</v>
      </c>
      <c r="H135" s="166">
        <v>1.3109999999999999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1580</v>
      </c>
    </row>
    <row r="136" spans="1:65" s="2" customFormat="1" ht="11.25">
      <c r="A136" s="29"/>
      <c r="B136" s="30"/>
      <c r="C136" s="29"/>
      <c r="D136" s="157" t="s">
        <v>190</v>
      </c>
      <c r="E136" s="29"/>
      <c r="F136" s="158" t="s">
        <v>1389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24.2" customHeight="1">
      <c r="A137" s="29"/>
      <c r="B137" s="141"/>
      <c r="C137" s="162" t="s">
        <v>207</v>
      </c>
      <c r="D137" s="162" t="s">
        <v>220</v>
      </c>
      <c r="E137" s="163" t="s">
        <v>1581</v>
      </c>
      <c r="F137" s="164" t="s">
        <v>1582</v>
      </c>
      <c r="G137" s="165" t="s">
        <v>413</v>
      </c>
      <c r="H137" s="166">
        <v>8.74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1583</v>
      </c>
    </row>
    <row r="138" spans="1:65" s="2" customFormat="1" ht="19.5">
      <c r="A138" s="29"/>
      <c r="B138" s="30"/>
      <c r="C138" s="29"/>
      <c r="D138" s="157" t="s">
        <v>190</v>
      </c>
      <c r="E138" s="29"/>
      <c r="F138" s="158" t="s">
        <v>1582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33" customHeight="1">
      <c r="A139" s="29"/>
      <c r="B139" s="141"/>
      <c r="C139" s="162" t="s">
        <v>211</v>
      </c>
      <c r="D139" s="162" t="s">
        <v>220</v>
      </c>
      <c r="E139" s="163" t="s">
        <v>1488</v>
      </c>
      <c r="F139" s="164" t="s">
        <v>1489</v>
      </c>
      <c r="G139" s="165" t="s">
        <v>633</v>
      </c>
      <c r="H139" s="166">
        <v>6.9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1584</v>
      </c>
    </row>
    <row r="140" spans="1:65" s="2" customFormat="1" ht="19.5">
      <c r="A140" s="29"/>
      <c r="B140" s="30"/>
      <c r="C140" s="29"/>
      <c r="D140" s="157" t="s">
        <v>190</v>
      </c>
      <c r="E140" s="29"/>
      <c r="F140" s="158" t="s">
        <v>1489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33" customHeight="1">
      <c r="A141" s="29"/>
      <c r="B141" s="141"/>
      <c r="C141" s="162" t="s">
        <v>187</v>
      </c>
      <c r="D141" s="162" t="s">
        <v>220</v>
      </c>
      <c r="E141" s="163" t="s">
        <v>1183</v>
      </c>
      <c r="F141" s="164" t="s">
        <v>1184</v>
      </c>
      <c r="G141" s="165" t="s">
        <v>633</v>
      </c>
      <c r="H141" s="166">
        <v>6.9</v>
      </c>
      <c r="I141" s="167"/>
      <c r="J141" s="168">
        <f>ROUND(I141*H141,2)</f>
        <v>0</v>
      </c>
      <c r="K141" s="169"/>
      <c r="L141" s="30"/>
      <c r="M141" s="170" t="s">
        <v>1</v>
      </c>
      <c r="N141" s="171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188</v>
      </c>
      <c r="AT141" s="155" t="s">
        <v>220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1585</v>
      </c>
    </row>
    <row r="142" spans="1:65" s="2" customFormat="1" ht="19.5">
      <c r="A142" s="29"/>
      <c r="B142" s="30"/>
      <c r="C142" s="29"/>
      <c r="D142" s="157" t="s">
        <v>190</v>
      </c>
      <c r="E142" s="29"/>
      <c r="F142" s="158" t="s">
        <v>1184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2" customFormat="1" ht="24.2" customHeight="1">
      <c r="A143" s="29"/>
      <c r="B143" s="141"/>
      <c r="C143" s="162" t="s">
        <v>219</v>
      </c>
      <c r="D143" s="162" t="s">
        <v>220</v>
      </c>
      <c r="E143" s="163" t="s">
        <v>1186</v>
      </c>
      <c r="F143" s="164" t="s">
        <v>1187</v>
      </c>
      <c r="G143" s="165" t="s">
        <v>633</v>
      </c>
      <c r="H143" s="166">
        <v>6.9</v>
      </c>
      <c r="I143" s="167"/>
      <c r="J143" s="168">
        <f>ROUND(I143*H143,2)</f>
        <v>0</v>
      </c>
      <c r="K143" s="169"/>
      <c r="L143" s="30"/>
      <c r="M143" s="170" t="s">
        <v>1</v>
      </c>
      <c r="N143" s="171" t="s">
        <v>37</v>
      </c>
      <c r="O143" s="55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188</v>
      </c>
      <c r="AT143" s="155" t="s">
        <v>220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1586</v>
      </c>
    </row>
    <row r="144" spans="1:65" s="2" customFormat="1" ht="19.5">
      <c r="A144" s="29"/>
      <c r="B144" s="30"/>
      <c r="C144" s="29"/>
      <c r="D144" s="157" t="s">
        <v>190</v>
      </c>
      <c r="E144" s="29"/>
      <c r="F144" s="158" t="s">
        <v>1187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24.2" customHeight="1">
      <c r="A145" s="29"/>
      <c r="B145" s="141"/>
      <c r="C145" s="162" t="s">
        <v>225</v>
      </c>
      <c r="D145" s="162" t="s">
        <v>220</v>
      </c>
      <c r="E145" s="163" t="s">
        <v>1189</v>
      </c>
      <c r="F145" s="164" t="s">
        <v>1190</v>
      </c>
      <c r="G145" s="165" t="s">
        <v>633</v>
      </c>
      <c r="H145" s="166">
        <v>6.9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1587</v>
      </c>
    </row>
    <row r="146" spans="1:65" s="2" customFormat="1" ht="19.5">
      <c r="A146" s="29"/>
      <c r="B146" s="30"/>
      <c r="C146" s="29"/>
      <c r="D146" s="157" t="s">
        <v>190</v>
      </c>
      <c r="E146" s="29"/>
      <c r="F146" s="158" t="s">
        <v>1190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37.9" customHeight="1">
      <c r="A147" s="29"/>
      <c r="B147" s="141"/>
      <c r="C147" s="162" t="s">
        <v>8</v>
      </c>
      <c r="D147" s="162" t="s">
        <v>220</v>
      </c>
      <c r="E147" s="163" t="s">
        <v>1588</v>
      </c>
      <c r="F147" s="164" t="s">
        <v>1589</v>
      </c>
      <c r="G147" s="165" t="s">
        <v>413</v>
      </c>
      <c r="H147" s="166">
        <v>9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1590</v>
      </c>
    </row>
    <row r="148" spans="1:65" s="2" customFormat="1" ht="29.25">
      <c r="A148" s="29"/>
      <c r="B148" s="30"/>
      <c r="C148" s="29"/>
      <c r="D148" s="157" t="s">
        <v>190</v>
      </c>
      <c r="E148" s="29"/>
      <c r="F148" s="158" t="s">
        <v>1589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24.2" customHeight="1">
      <c r="A149" s="29"/>
      <c r="B149" s="141"/>
      <c r="C149" s="142" t="s">
        <v>236</v>
      </c>
      <c r="D149" s="142" t="s">
        <v>183</v>
      </c>
      <c r="E149" s="143" t="s">
        <v>1591</v>
      </c>
      <c r="F149" s="144" t="s">
        <v>1592</v>
      </c>
      <c r="G149" s="145" t="s">
        <v>434</v>
      </c>
      <c r="H149" s="146">
        <v>8.0000000000000002E-3</v>
      </c>
      <c r="I149" s="147"/>
      <c r="J149" s="148">
        <f>ROUND(I149*H149,2)</f>
        <v>0</v>
      </c>
      <c r="K149" s="149"/>
      <c r="L149" s="150"/>
      <c r="M149" s="151" t="s">
        <v>1</v>
      </c>
      <c r="N149" s="152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187</v>
      </c>
      <c r="AT149" s="155" t="s">
        <v>183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1593</v>
      </c>
    </row>
    <row r="150" spans="1:65" s="2" customFormat="1" ht="19.5">
      <c r="A150" s="29"/>
      <c r="B150" s="30"/>
      <c r="C150" s="29"/>
      <c r="D150" s="157" t="s">
        <v>190</v>
      </c>
      <c r="E150" s="29"/>
      <c r="F150" s="158" t="s">
        <v>1592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37.9" customHeight="1">
      <c r="A151" s="29"/>
      <c r="B151" s="141"/>
      <c r="C151" s="162" t="s">
        <v>241</v>
      </c>
      <c r="D151" s="162" t="s">
        <v>220</v>
      </c>
      <c r="E151" s="163" t="s">
        <v>1393</v>
      </c>
      <c r="F151" s="164" t="s">
        <v>1394</v>
      </c>
      <c r="G151" s="165" t="s">
        <v>413</v>
      </c>
      <c r="H151" s="166">
        <v>15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1594</v>
      </c>
    </row>
    <row r="152" spans="1:65" s="2" customFormat="1" ht="29.25">
      <c r="A152" s="29"/>
      <c r="B152" s="30"/>
      <c r="C152" s="29"/>
      <c r="D152" s="157" t="s">
        <v>190</v>
      </c>
      <c r="E152" s="29"/>
      <c r="F152" s="158" t="s">
        <v>1394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12" customFormat="1" ht="22.9" customHeight="1">
      <c r="B153" s="128"/>
      <c r="D153" s="129" t="s">
        <v>71</v>
      </c>
      <c r="E153" s="139" t="s">
        <v>1198</v>
      </c>
      <c r="F153" s="139" t="s">
        <v>1397</v>
      </c>
      <c r="I153" s="131"/>
      <c r="J153" s="140">
        <f>BK153</f>
        <v>0</v>
      </c>
      <c r="L153" s="128"/>
      <c r="M153" s="133"/>
      <c r="N153" s="134"/>
      <c r="O153" s="134"/>
      <c r="P153" s="135">
        <f>SUM(P154:P159)</f>
        <v>0</v>
      </c>
      <c r="Q153" s="134"/>
      <c r="R153" s="135">
        <f>SUM(R154:R159)</f>
        <v>0</v>
      </c>
      <c r="S153" s="134"/>
      <c r="T153" s="136">
        <f>SUM(T154:T159)</f>
        <v>0</v>
      </c>
      <c r="AR153" s="129" t="s">
        <v>80</v>
      </c>
      <c r="AT153" s="137" t="s">
        <v>71</v>
      </c>
      <c r="AU153" s="137" t="s">
        <v>80</v>
      </c>
      <c r="AY153" s="129" t="s">
        <v>181</v>
      </c>
      <c r="BK153" s="138">
        <f>SUM(BK154:BK159)</f>
        <v>0</v>
      </c>
    </row>
    <row r="154" spans="1:65" s="2" customFormat="1" ht="44.25" customHeight="1">
      <c r="A154" s="29"/>
      <c r="B154" s="141"/>
      <c r="C154" s="162" t="s">
        <v>245</v>
      </c>
      <c r="D154" s="162" t="s">
        <v>220</v>
      </c>
      <c r="E154" s="163" t="s">
        <v>1398</v>
      </c>
      <c r="F154" s="164" t="s">
        <v>1399</v>
      </c>
      <c r="G154" s="165" t="s">
        <v>434</v>
      </c>
      <c r="H154" s="166">
        <v>3.786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1595</v>
      </c>
    </row>
    <row r="155" spans="1:65" s="2" customFormat="1" ht="29.25">
      <c r="A155" s="29"/>
      <c r="B155" s="30"/>
      <c r="C155" s="29"/>
      <c r="D155" s="157" t="s">
        <v>190</v>
      </c>
      <c r="E155" s="29"/>
      <c r="F155" s="158" t="s">
        <v>1399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33" customHeight="1">
      <c r="A156" s="29"/>
      <c r="B156" s="141"/>
      <c r="C156" s="162" t="s">
        <v>249</v>
      </c>
      <c r="D156" s="162" t="s">
        <v>220</v>
      </c>
      <c r="E156" s="163" t="s">
        <v>1209</v>
      </c>
      <c r="F156" s="164" t="s">
        <v>1210</v>
      </c>
      <c r="G156" s="165" t="s">
        <v>434</v>
      </c>
      <c r="H156" s="166">
        <v>3.802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1596</v>
      </c>
    </row>
    <row r="157" spans="1:65" s="2" customFormat="1" ht="19.5">
      <c r="A157" s="29"/>
      <c r="B157" s="30"/>
      <c r="C157" s="29"/>
      <c r="D157" s="157" t="s">
        <v>190</v>
      </c>
      <c r="E157" s="29"/>
      <c r="F157" s="158" t="s">
        <v>1210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2" customFormat="1" ht="44.25" customHeight="1">
      <c r="A158" s="29"/>
      <c r="B158" s="141"/>
      <c r="C158" s="162" t="s">
        <v>253</v>
      </c>
      <c r="D158" s="162" t="s">
        <v>220</v>
      </c>
      <c r="E158" s="163" t="s">
        <v>1212</v>
      </c>
      <c r="F158" s="164" t="s">
        <v>1213</v>
      </c>
      <c r="G158" s="165" t="s">
        <v>434</v>
      </c>
      <c r="H158" s="166">
        <v>71.953000000000003</v>
      </c>
      <c r="I158" s="167"/>
      <c r="J158" s="168">
        <f>ROUND(I158*H158,2)</f>
        <v>0</v>
      </c>
      <c r="K158" s="169"/>
      <c r="L158" s="30"/>
      <c r="M158" s="170" t="s">
        <v>1</v>
      </c>
      <c r="N158" s="171" t="s">
        <v>37</v>
      </c>
      <c r="O158" s="55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188</v>
      </c>
      <c r="AT158" s="155" t="s">
        <v>220</v>
      </c>
      <c r="AU158" s="155" t="s">
        <v>82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188</v>
      </c>
      <c r="BM158" s="155" t="s">
        <v>1597</v>
      </c>
    </row>
    <row r="159" spans="1:65" s="2" customFormat="1" ht="29.25">
      <c r="A159" s="29"/>
      <c r="B159" s="30"/>
      <c r="C159" s="29"/>
      <c r="D159" s="157" t="s">
        <v>190</v>
      </c>
      <c r="E159" s="29"/>
      <c r="F159" s="158" t="s">
        <v>1213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82</v>
      </c>
    </row>
    <row r="160" spans="1:65" s="12" customFormat="1" ht="22.9" customHeight="1">
      <c r="B160" s="128"/>
      <c r="D160" s="129" t="s">
        <v>71</v>
      </c>
      <c r="E160" s="139" t="s">
        <v>1215</v>
      </c>
      <c r="F160" s="139" t="s">
        <v>1216</v>
      </c>
      <c r="I160" s="131"/>
      <c r="J160" s="140">
        <f>BK160</f>
        <v>0</v>
      </c>
      <c r="L160" s="128"/>
      <c r="M160" s="133"/>
      <c r="N160" s="134"/>
      <c r="O160" s="134"/>
      <c r="P160" s="135">
        <f>SUM(P161:P162)</f>
        <v>0</v>
      </c>
      <c r="Q160" s="134"/>
      <c r="R160" s="135">
        <f>SUM(R161:R162)</f>
        <v>0</v>
      </c>
      <c r="S160" s="134"/>
      <c r="T160" s="136">
        <f>SUM(T161:T162)</f>
        <v>0</v>
      </c>
      <c r="AR160" s="129" t="s">
        <v>80</v>
      </c>
      <c r="AT160" s="137" t="s">
        <v>71</v>
      </c>
      <c r="AU160" s="137" t="s">
        <v>80</v>
      </c>
      <c r="AY160" s="129" t="s">
        <v>181</v>
      </c>
      <c r="BK160" s="138">
        <f>SUM(BK161:BK162)</f>
        <v>0</v>
      </c>
    </row>
    <row r="161" spans="1:65" s="2" customFormat="1" ht="44.25" customHeight="1">
      <c r="A161" s="29"/>
      <c r="B161" s="141"/>
      <c r="C161" s="162" t="s">
        <v>257</v>
      </c>
      <c r="D161" s="162" t="s">
        <v>220</v>
      </c>
      <c r="E161" s="163" t="s">
        <v>1217</v>
      </c>
      <c r="F161" s="164" t="s">
        <v>1218</v>
      </c>
      <c r="G161" s="165" t="s">
        <v>434</v>
      </c>
      <c r="H161" s="166">
        <v>0.84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1598</v>
      </c>
    </row>
    <row r="162" spans="1:65" s="2" customFormat="1" ht="29.25">
      <c r="A162" s="29"/>
      <c r="B162" s="30"/>
      <c r="C162" s="29"/>
      <c r="D162" s="157" t="s">
        <v>190</v>
      </c>
      <c r="E162" s="29"/>
      <c r="F162" s="158" t="s">
        <v>1218</v>
      </c>
      <c r="G162" s="29"/>
      <c r="H162" s="29"/>
      <c r="I162" s="159"/>
      <c r="J162" s="29"/>
      <c r="K162" s="29"/>
      <c r="L162" s="30"/>
      <c r="M162" s="172"/>
      <c r="N162" s="173"/>
      <c r="O162" s="174"/>
      <c r="P162" s="174"/>
      <c r="Q162" s="174"/>
      <c r="R162" s="174"/>
      <c r="S162" s="174"/>
      <c r="T162" s="175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20:K162" xr:uid="{00000000-0009-0000-0000-00001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157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ROUND((SUM(BE119:BE168)),  2)</f>
        <v>0</v>
      </c>
      <c r="G33" s="29"/>
      <c r="H33" s="29"/>
      <c r="I33" s="97">
        <v>0.21</v>
      </c>
      <c r="J33" s="96">
        <f>ROUND(((SUM(BE119:BE168))*I33),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ROUND((SUM(BF119:BF168)),  2)</f>
        <v>0</v>
      </c>
      <c r="G34" s="29"/>
      <c r="H34" s="29"/>
      <c r="I34" s="97">
        <v>0.12</v>
      </c>
      <c r="J34" s="96">
        <f>ROUND(((SUM(BF119:BF168))*I34),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ROUND((SUM(BG119:BG168)),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ROUND((SUM(BH119:BH168)),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ROUND((SUM(BI119:BI168)),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PS 31-01-24 - Ochrana zabezpečovacích zařízení SSZT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164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899999999999999" customHeight="1">
      <c r="B99" s="113"/>
      <c r="D99" s="114" t="s">
        <v>165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E9</f>
        <v>PS 31-01-24 - Ochrana zabezpečovacích zařízení SSZT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</f>
        <v>0</v>
      </c>
      <c r="Q119" s="63"/>
      <c r="R119" s="125">
        <f>R120</f>
        <v>0</v>
      </c>
      <c r="S119" s="63"/>
      <c r="T119" s="126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P121+P138</f>
        <v>0</v>
      </c>
      <c r="Q120" s="134"/>
      <c r="R120" s="135">
        <f>R121+R138</f>
        <v>0</v>
      </c>
      <c r="S120" s="134"/>
      <c r="T120" s="136">
        <f>T121+T138</f>
        <v>0</v>
      </c>
      <c r="AR120" s="129" t="s">
        <v>80</v>
      </c>
      <c r="AT120" s="137" t="s">
        <v>71</v>
      </c>
      <c r="AU120" s="137" t="s">
        <v>72</v>
      </c>
      <c r="AY120" s="129" t="s">
        <v>181</v>
      </c>
      <c r="BK120" s="138">
        <f>BK121+BK138</f>
        <v>0</v>
      </c>
    </row>
    <row r="121" spans="1:65" s="12" customFormat="1" ht="22.9" customHeight="1">
      <c r="B121" s="128"/>
      <c r="D121" s="129" t="s">
        <v>71</v>
      </c>
      <c r="E121" s="139" t="s">
        <v>80</v>
      </c>
      <c r="F121" s="139" t="s">
        <v>182</v>
      </c>
      <c r="I121" s="131"/>
      <c r="J121" s="140">
        <f>BK121</f>
        <v>0</v>
      </c>
      <c r="L121" s="128"/>
      <c r="M121" s="133"/>
      <c r="N121" s="134"/>
      <c r="O121" s="134"/>
      <c r="P121" s="135">
        <f>SUM(P122:P137)</f>
        <v>0</v>
      </c>
      <c r="Q121" s="134"/>
      <c r="R121" s="135">
        <f>SUM(R122:R137)</f>
        <v>0</v>
      </c>
      <c r="S121" s="134"/>
      <c r="T121" s="136">
        <f>SUM(T122:T137)</f>
        <v>0</v>
      </c>
      <c r="AR121" s="129" t="s">
        <v>80</v>
      </c>
      <c r="AT121" s="137" t="s">
        <v>71</v>
      </c>
      <c r="AU121" s="137" t="s">
        <v>80</v>
      </c>
      <c r="AY121" s="129" t="s">
        <v>181</v>
      </c>
      <c r="BK121" s="138">
        <f>SUM(BK122:BK137)</f>
        <v>0</v>
      </c>
    </row>
    <row r="122" spans="1:65" s="2" customFormat="1" ht="24.2" customHeight="1">
      <c r="A122" s="29"/>
      <c r="B122" s="141"/>
      <c r="C122" s="142" t="s">
        <v>80</v>
      </c>
      <c r="D122" s="142" t="s">
        <v>183</v>
      </c>
      <c r="E122" s="143" t="s">
        <v>184</v>
      </c>
      <c r="F122" s="144" t="s">
        <v>185</v>
      </c>
      <c r="G122" s="145" t="s">
        <v>186</v>
      </c>
      <c r="H122" s="146">
        <v>30</v>
      </c>
      <c r="I122" s="147"/>
      <c r="J122" s="148">
        <f>ROUND(I122*H122,2)</f>
        <v>0</v>
      </c>
      <c r="K122" s="149"/>
      <c r="L122" s="150"/>
      <c r="M122" s="151" t="s">
        <v>1</v>
      </c>
      <c r="N122" s="152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187</v>
      </c>
      <c r="AT122" s="155" t="s">
        <v>183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189</v>
      </c>
    </row>
    <row r="123" spans="1:65" s="2" customFormat="1" ht="11.25">
      <c r="A123" s="29"/>
      <c r="B123" s="30"/>
      <c r="C123" s="29"/>
      <c r="D123" s="157" t="s">
        <v>190</v>
      </c>
      <c r="E123" s="29"/>
      <c r="F123" s="158" t="s">
        <v>185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24.2" customHeight="1">
      <c r="A124" s="29"/>
      <c r="B124" s="141"/>
      <c r="C124" s="142" t="s">
        <v>82</v>
      </c>
      <c r="D124" s="142" t="s">
        <v>183</v>
      </c>
      <c r="E124" s="143" t="s">
        <v>191</v>
      </c>
      <c r="F124" s="144" t="s">
        <v>192</v>
      </c>
      <c r="G124" s="145" t="s">
        <v>193</v>
      </c>
      <c r="H124" s="146">
        <v>12.395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187</v>
      </c>
      <c r="AT124" s="155" t="s">
        <v>183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194</v>
      </c>
    </row>
    <row r="125" spans="1:65" s="2" customFormat="1" ht="19.5">
      <c r="A125" s="29"/>
      <c r="B125" s="30"/>
      <c r="C125" s="29"/>
      <c r="D125" s="157" t="s">
        <v>190</v>
      </c>
      <c r="E125" s="29"/>
      <c r="F125" s="158" t="s">
        <v>192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24.2" customHeight="1">
      <c r="A126" s="29"/>
      <c r="B126" s="141"/>
      <c r="C126" s="142" t="s">
        <v>195</v>
      </c>
      <c r="D126" s="142" t="s">
        <v>183</v>
      </c>
      <c r="E126" s="143" t="s">
        <v>196</v>
      </c>
      <c r="F126" s="144" t="s">
        <v>197</v>
      </c>
      <c r="G126" s="145" t="s">
        <v>198</v>
      </c>
      <c r="H126" s="146">
        <v>12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199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197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24.2" customHeight="1">
      <c r="A128" s="29"/>
      <c r="B128" s="141"/>
      <c r="C128" s="142" t="s">
        <v>188</v>
      </c>
      <c r="D128" s="142" t="s">
        <v>183</v>
      </c>
      <c r="E128" s="143" t="s">
        <v>200</v>
      </c>
      <c r="F128" s="144" t="s">
        <v>201</v>
      </c>
      <c r="G128" s="145" t="s">
        <v>183</v>
      </c>
      <c r="H128" s="146">
        <v>585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187</v>
      </c>
      <c r="AT128" s="155" t="s">
        <v>183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202</v>
      </c>
    </row>
    <row r="129" spans="1:65" s="2" customFormat="1" ht="19.5">
      <c r="A129" s="29"/>
      <c r="B129" s="30"/>
      <c r="C129" s="29"/>
      <c r="D129" s="157" t="s">
        <v>190</v>
      </c>
      <c r="E129" s="29"/>
      <c r="F129" s="158" t="s">
        <v>201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24.2" customHeight="1">
      <c r="A130" s="29"/>
      <c r="B130" s="141"/>
      <c r="C130" s="142" t="s">
        <v>203</v>
      </c>
      <c r="D130" s="142" t="s">
        <v>183</v>
      </c>
      <c r="E130" s="143" t="s">
        <v>204</v>
      </c>
      <c r="F130" s="144" t="s">
        <v>205</v>
      </c>
      <c r="G130" s="145" t="s">
        <v>183</v>
      </c>
      <c r="H130" s="146">
        <v>90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187</v>
      </c>
      <c r="AT130" s="155" t="s">
        <v>183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206</v>
      </c>
    </row>
    <row r="131" spans="1:65" s="2" customFormat="1" ht="11.25">
      <c r="A131" s="29"/>
      <c r="B131" s="30"/>
      <c r="C131" s="29"/>
      <c r="D131" s="157" t="s">
        <v>190</v>
      </c>
      <c r="E131" s="29"/>
      <c r="F131" s="158" t="s">
        <v>205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24.2" customHeight="1">
      <c r="A132" s="29"/>
      <c r="B132" s="141"/>
      <c r="C132" s="142" t="s">
        <v>207</v>
      </c>
      <c r="D132" s="142" t="s">
        <v>183</v>
      </c>
      <c r="E132" s="143" t="s">
        <v>208</v>
      </c>
      <c r="F132" s="144" t="s">
        <v>209</v>
      </c>
      <c r="G132" s="145" t="s">
        <v>198</v>
      </c>
      <c r="H132" s="146">
        <v>2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210</v>
      </c>
    </row>
    <row r="133" spans="1:65" s="2" customFormat="1" ht="11.25">
      <c r="A133" s="29"/>
      <c r="B133" s="30"/>
      <c r="C133" s="29"/>
      <c r="D133" s="157" t="s">
        <v>190</v>
      </c>
      <c r="E133" s="29"/>
      <c r="F133" s="158" t="s">
        <v>209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21.75" customHeight="1">
      <c r="A134" s="29"/>
      <c r="B134" s="141"/>
      <c r="C134" s="142" t="s">
        <v>211</v>
      </c>
      <c r="D134" s="142" t="s">
        <v>183</v>
      </c>
      <c r="E134" s="143" t="s">
        <v>212</v>
      </c>
      <c r="F134" s="144" t="s">
        <v>213</v>
      </c>
      <c r="G134" s="145" t="s">
        <v>198</v>
      </c>
      <c r="H134" s="146">
        <v>5</v>
      </c>
      <c r="I134" s="147"/>
      <c r="J134" s="148">
        <f>ROUND(I134*H134,2)</f>
        <v>0</v>
      </c>
      <c r="K134" s="149"/>
      <c r="L134" s="150"/>
      <c r="M134" s="151" t="s">
        <v>1</v>
      </c>
      <c r="N134" s="152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187</v>
      </c>
      <c r="AT134" s="155" t="s">
        <v>183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214</v>
      </c>
    </row>
    <row r="135" spans="1:65" s="2" customFormat="1" ht="11.25">
      <c r="A135" s="29"/>
      <c r="B135" s="30"/>
      <c r="C135" s="29"/>
      <c r="D135" s="157" t="s">
        <v>190</v>
      </c>
      <c r="E135" s="29"/>
      <c r="F135" s="158" t="s">
        <v>213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16.5" customHeight="1">
      <c r="A136" s="29"/>
      <c r="B136" s="141"/>
      <c r="C136" s="142" t="s">
        <v>187</v>
      </c>
      <c r="D136" s="142" t="s">
        <v>183</v>
      </c>
      <c r="E136" s="143" t="s">
        <v>215</v>
      </c>
      <c r="F136" s="144" t="s">
        <v>216</v>
      </c>
      <c r="G136" s="145" t="s">
        <v>198</v>
      </c>
      <c r="H136" s="146">
        <v>10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217</v>
      </c>
    </row>
    <row r="137" spans="1:65" s="2" customFormat="1" ht="11.25">
      <c r="A137" s="29"/>
      <c r="B137" s="30"/>
      <c r="C137" s="29"/>
      <c r="D137" s="157" t="s">
        <v>190</v>
      </c>
      <c r="E137" s="29"/>
      <c r="F137" s="158" t="s">
        <v>216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12" customFormat="1" ht="22.9" customHeight="1">
      <c r="B138" s="128"/>
      <c r="D138" s="129" t="s">
        <v>71</v>
      </c>
      <c r="E138" s="139" t="s">
        <v>82</v>
      </c>
      <c r="F138" s="139" t="s">
        <v>218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SUM(P139:P168)</f>
        <v>0</v>
      </c>
      <c r="Q138" s="134"/>
      <c r="R138" s="135">
        <f>SUM(R139:R168)</f>
        <v>0</v>
      </c>
      <c r="S138" s="134"/>
      <c r="T138" s="136">
        <f>SUM(T139:T168)</f>
        <v>0</v>
      </c>
      <c r="AR138" s="129" t="s">
        <v>80</v>
      </c>
      <c r="AT138" s="137" t="s">
        <v>71</v>
      </c>
      <c r="AU138" s="137" t="s">
        <v>80</v>
      </c>
      <c r="AY138" s="129" t="s">
        <v>181</v>
      </c>
      <c r="BK138" s="138">
        <f>SUM(BK139:BK168)</f>
        <v>0</v>
      </c>
    </row>
    <row r="139" spans="1:65" s="2" customFormat="1" ht="24.2" customHeight="1">
      <c r="A139" s="29"/>
      <c r="B139" s="141"/>
      <c r="C139" s="162" t="s">
        <v>219</v>
      </c>
      <c r="D139" s="162" t="s">
        <v>220</v>
      </c>
      <c r="E139" s="163" t="s">
        <v>221</v>
      </c>
      <c r="F139" s="164" t="s">
        <v>222</v>
      </c>
      <c r="G139" s="165" t="s">
        <v>223</v>
      </c>
      <c r="H139" s="166">
        <v>30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224</v>
      </c>
    </row>
    <row r="140" spans="1:65" s="2" customFormat="1" ht="19.5">
      <c r="A140" s="29"/>
      <c r="B140" s="30"/>
      <c r="C140" s="29"/>
      <c r="D140" s="157" t="s">
        <v>190</v>
      </c>
      <c r="E140" s="29"/>
      <c r="F140" s="158" t="s">
        <v>222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24.2" customHeight="1">
      <c r="A141" s="29"/>
      <c r="B141" s="141"/>
      <c r="C141" s="162" t="s">
        <v>225</v>
      </c>
      <c r="D141" s="162" t="s">
        <v>220</v>
      </c>
      <c r="E141" s="163" t="s">
        <v>226</v>
      </c>
      <c r="F141" s="164" t="s">
        <v>227</v>
      </c>
      <c r="G141" s="165" t="s">
        <v>223</v>
      </c>
      <c r="H141" s="166">
        <v>30</v>
      </c>
      <c r="I141" s="167"/>
      <c r="J141" s="168">
        <f>ROUND(I141*H141,2)</f>
        <v>0</v>
      </c>
      <c r="K141" s="169"/>
      <c r="L141" s="30"/>
      <c r="M141" s="170" t="s">
        <v>1</v>
      </c>
      <c r="N141" s="171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188</v>
      </c>
      <c r="AT141" s="155" t="s">
        <v>220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228</v>
      </c>
    </row>
    <row r="142" spans="1:65" s="2" customFormat="1" ht="19.5">
      <c r="A142" s="29"/>
      <c r="B142" s="30"/>
      <c r="C142" s="29"/>
      <c r="D142" s="157" t="s">
        <v>190</v>
      </c>
      <c r="E142" s="29"/>
      <c r="F142" s="158" t="s">
        <v>227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2" customFormat="1" ht="24.2" customHeight="1">
      <c r="A143" s="29"/>
      <c r="B143" s="141"/>
      <c r="C143" s="162" t="s">
        <v>229</v>
      </c>
      <c r="D143" s="162" t="s">
        <v>220</v>
      </c>
      <c r="E143" s="163" t="s">
        <v>230</v>
      </c>
      <c r="F143" s="164" t="s">
        <v>231</v>
      </c>
      <c r="G143" s="165" t="s">
        <v>183</v>
      </c>
      <c r="H143" s="166">
        <v>2479</v>
      </c>
      <c r="I143" s="167"/>
      <c r="J143" s="168">
        <f>ROUND(I143*H143,2)</f>
        <v>0</v>
      </c>
      <c r="K143" s="169"/>
      <c r="L143" s="30"/>
      <c r="M143" s="170" t="s">
        <v>1</v>
      </c>
      <c r="N143" s="171" t="s">
        <v>37</v>
      </c>
      <c r="O143" s="55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188</v>
      </c>
      <c r="AT143" s="155" t="s">
        <v>220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232</v>
      </c>
    </row>
    <row r="144" spans="1:65" s="2" customFormat="1" ht="19.5">
      <c r="A144" s="29"/>
      <c r="B144" s="30"/>
      <c r="C144" s="29"/>
      <c r="D144" s="157" t="s">
        <v>190</v>
      </c>
      <c r="E144" s="29"/>
      <c r="F144" s="158" t="s">
        <v>231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16.5" customHeight="1">
      <c r="A145" s="29"/>
      <c r="B145" s="141"/>
      <c r="C145" s="162" t="s">
        <v>8</v>
      </c>
      <c r="D145" s="162" t="s">
        <v>220</v>
      </c>
      <c r="E145" s="163" t="s">
        <v>233</v>
      </c>
      <c r="F145" s="164" t="s">
        <v>234</v>
      </c>
      <c r="G145" s="165" t="s">
        <v>198</v>
      </c>
      <c r="H145" s="166">
        <v>1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235</v>
      </c>
    </row>
    <row r="146" spans="1:65" s="2" customFormat="1" ht="11.25">
      <c r="A146" s="29"/>
      <c r="B146" s="30"/>
      <c r="C146" s="29"/>
      <c r="D146" s="157" t="s">
        <v>190</v>
      </c>
      <c r="E146" s="29"/>
      <c r="F146" s="158" t="s">
        <v>234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24.2" customHeight="1">
      <c r="A147" s="29"/>
      <c r="B147" s="141"/>
      <c r="C147" s="162" t="s">
        <v>236</v>
      </c>
      <c r="D147" s="162" t="s">
        <v>220</v>
      </c>
      <c r="E147" s="163" t="s">
        <v>237</v>
      </c>
      <c r="F147" s="164" t="s">
        <v>238</v>
      </c>
      <c r="G147" s="165" t="s">
        <v>239</v>
      </c>
      <c r="H147" s="166">
        <v>16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240</v>
      </c>
    </row>
    <row r="148" spans="1:65" s="2" customFormat="1" ht="19.5">
      <c r="A148" s="29"/>
      <c r="B148" s="30"/>
      <c r="C148" s="29"/>
      <c r="D148" s="157" t="s">
        <v>190</v>
      </c>
      <c r="E148" s="29"/>
      <c r="F148" s="158" t="s">
        <v>238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24.2" customHeight="1">
      <c r="A149" s="29"/>
      <c r="B149" s="141"/>
      <c r="C149" s="162" t="s">
        <v>241</v>
      </c>
      <c r="D149" s="162" t="s">
        <v>220</v>
      </c>
      <c r="E149" s="163" t="s">
        <v>242</v>
      </c>
      <c r="F149" s="164" t="s">
        <v>243</v>
      </c>
      <c r="G149" s="165" t="s">
        <v>239</v>
      </c>
      <c r="H149" s="166">
        <v>16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244</v>
      </c>
    </row>
    <row r="150" spans="1:65" s="2" customFormat="1" ht="11.25">
      <c r="A150" s="29"/>
      <c r="B150" s="30"/>
      <c r="C150" s="29"/>
      <c r="D150" s="157" t="s">
        <v>190</v>
      </c>
      <c r="E150" s="29"/>
      <c r="F150" s="158" t="s">
        <v>243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24.2" customHeight="1">
      <c r="A151" s="29"/>
      <c r="B151" s="141"/>
      <c r="C151" s="162" t="s">
        <v>245</v>
      </c>
      <c r="D151" s="162" t="s">
        <v>220</v>
      </c>
      <c r="E151" s="163" t="s">
        <v>246</v>
      </c>
      <c r="F151" s="164" t="s">
        <v>247</v>
      </c>
      <c r="G151" s="165" t="s">
        <v>239</v>
      </c>
      <c r="H151" s="166">
        <v>16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248</v>
      </c>
    </row>
    <row r="152" spans="1:65" s="2" customFormat="1" ht="19.5">
      <c r="A152" s="29"/>
      <c r="B152" s="30"/>
      <c r="C152" s="29"/>
      <c r="D152" s="157" t="s">
        <v>190</v>
      </c>
      <c r="E152" s="29"/>
      <c r="F152" s="158" t="s">
        <v>247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16.5" customHeight="1">
      <c r="A153" s="29"/>
      <c r="B153" s="141"/>
      <c r="C153" s="162" t="s">
        <v>249</v>
      </c>
      <c r="D153" s="162" t="s">
        <v>220</v>
      </c>
      <c r="E153" s="163" t="s">
        <v>250</v>
      </c>
      <c r="F153" s="164" t="s">
        <v>251</v>
      </c>
      <c r="G153" s="165" t="s">
        <v>198</v>
      </c>
      <c r="H153" s="166">
        <v>1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252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251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16.5" customHeight="1">
      <c r="A155" s="29"/>
      <c r="B155" s="141"/>
      <c r="C155" s="162" t="s">
        <v>253</v>
      </c>
      <c r="D155" s="162" t="s">
        <v>220</v>
      </c>
      <c r="E155" s="163" t="s">
        <v>254</v>
      </c>
      <c r="F155" s="164" t="s">
        <v>255</v>
      </c>
      <c r="G155" s="165" t="s">
        <v>198</v>
      </c>
      <c r="H155" s="166">
        <v>2.4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256</v>
      </c>
    </row>
    <row r="156" spans="1:65" s="2" customFormat="1" ht="11.25">
      <c r="A156" s="29"/>
      <c r="B156" s="30"/>
      <c r="C156" s="29"/>
      <c r="D156" s="157" t="s">
        <v>190</v>
      </c>
      <c r="E156" s="29"/>
      <c r="F156" s="158" t="s">
        <v>255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16.5" customHeight="1">
      <c r="A157" s="29"/>
      <c r="B157" s="141"/>
      <c r="C157" s="162" t="s">
        <v>257</v>
      </c>
      <c r="D157" s="162" t="s">
        <v>220</v>
      </c>
      <c r="E157" s="163" t="s">
        <v>258</v>
      </c>
      <c r="F157" s="164" t="s">
        <v>259</v>
      </c>
      <c r="G157" s="165" t="s">
        <v>260</v>
      </c>
      <c r="H157" s="166">
        <v>2.4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261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259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21.75" customHeight="1">
      <c r="A159" s="29"/>
      <c r="B159" s="141"/>
      <c r="C159" s="162" t="s">
        <v>262</v>
      </c>
      <c r="D159" s="162" t="s">
        <v>220</v>
      </c>
      <c r="E159" s="163" t="s">
        <v>263</v>
      </c>
      <c r="F159" s="164" t="s">
        <v>264</v>
      </c>
      <c r="G159" s="165" t="s">
        <v>265</v>
      </c>
      <c r="H159" s="166">
        <v>1338.5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266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264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16.5" customHeight="1">
      <c r="A161" s="29"/>
      <c r="B161" s="141"/>
      <c r="C161" s="162" t="s">
        <v>267</v>
      </c>
      <c r="D161" s="162" t="s">
        <v>220</v>
      </c>
      <c r="E161" s="163" t="s">
        <v>268</v>
      </c>
      <c r="F161" s="164" t="s">
        <v>269</v>
      </c>
      <c r="G161" s="165" t="s">
        <v>265</v>
      </c>
      <c r="H161" s="166">
        <v>1338.5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270</v>
      </c>
    </row>
    <row r="162" spans="1:65" s="2" customFormat="1" ht="11.25">
      <c r="A162" s="29"/>
      <c r="B162" s="30"/>
      <c r="C162" s="29"/>
      <c r="D162" s="157" t="s">
        <v>190</v>
      </c>
      <c r="E162" s="29"/>
      <c r="F162" s="158" t="s">
        <v>269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24.2" customHeight="1">
      <c r="A163" s="29"/>
      <c r="B163" s="141"/>
      <c r="C163" s="162" t="s">
        <v>7</v>
      </c>
      <c r="D163" s="162" t="s">
        <v>220</v>
      </c>
      <c r="E163" s="163" t="s">
        <v>271</v>
      </c>
      <c r="F163" s="164" t="s">
        <v>272</v>
      </c>
      <c r="G163" s="165" t="s">
        <v>265</v>
      </c>
      <c r="H163" s="166">
        <v>5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273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272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24.2" customHeight="1">
      <c r="A165" s="29"/>
      <c r="B165" s="141"/>
      <c r="C165" s="162" t="s">
        <v>274</v>
      </c>
      <c r="D165" s="162" t="s">
        <v>220</v>
      </c>
      <c r="E165" s="163" t="s">
        <v>275</v>
      </c>
      <c r="F165" s="164" t="s">
        <v>276</v>
      </c>
      <c r="G165" s="165" t="s">
        <v>183</v>
      </c>
      <c r="H165" s="166">
        <v>1710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277</v>
      </c>
    </row>
    <row r="166" spans="1:65" s="2" customFormat="1" ht="19.5">
      <c r="A166" s="29"/>
      <c r="B166" s="30"/>
      <c r="C166" s="29"/>
      <c r="D166" s="157" t="s">
        <v>190</v>
      </c>
      <c r="E166" s="29"/>
      <c r="F166" s="158" t="s">
        <v>276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2" customFormat="1" ht="16.5" customHeight="1">
      <c r="A167" s="29"/>
      <c r="B167" s="141"/>
      <c r="C167" s="162" t="s">
        <v>278</v>
      </c>
      <c r="D167" s="162" t="s">
        <v>220</v>
      </c>
      <c r="E167" s="163" t="s">
        <v>279</v>
      </c>
      <c r="F167" s="164" t="s">
        <v>280</v>
      </c>
      <c r="G167" s="165" t="s">
        <v>198</v>
      </c>
      <c r="H167" s="166">
        <v>125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82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281</v>
      </c>
    </row>
    <row r="168" spans="1:65" s="2" customFormat="1" ht="11.25">
      <c r="A168" s="29"/>
      <c r="B168" s="30"/>
      <c r="C168" s="29"/>
      <c r="D168" s="157" t="s">
        <v>190</v>
      </c>
      <c r="E168" s="29"/>
      <c r="F168" s="158" t="s">
        <v>280</v>
      </c>
      <c r="G168" s="29"/>
      <c r="H168" s="29"/>
      <c r="I168" s="159"/>
      <c r="J168" s="29"/>
      <c r="K168" s="29"/>
      <c r="L168" s="30"/>
      <c r="M168" s="172"/>
      <c r="N168" s="173"/>
      <c r="O168" s="174"/>
      <c r="P168" s="174"/>
      <c r="Q168" s="174"/>
      <c r="R168" s="174"/>
      <c r="S168" s="174"/>
      <c r="T168" s="175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82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8:K168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M1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136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1599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ROUND((SUM(BE124:BE192)),  2)</f>
        <v>0</v>
      </c>
      <c r="G33" s="29"/>
      <c r="H33" s="29"/>
      <c r="I33" s="97">
        <v>0.21</v>
      </c>
      <c r="J33" s="96">
        <f>ROUND(((SUM(BE124:BE192))*I33),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ROUND((SUM(BF124:BF192)),  2)</f>
        <v>0</v>
      </c>
      <c r="G34" s="29"/>
      <c r="H34" s="29"/>
      <c r="I34" s="97">
        <v>0.12</v>
      </c>
      <c r="J34" s="96">
        <f>ROUND(((SUM(BF124:BF192))*I34),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ROUND((SUM(BG124:BG192)),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ROUND((SUM(BH124:BH192)),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ROUND((SUM(BI124:BI192)),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01-21-07 - Železniční propustek v km 191,972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>
      <c r="B99" s="113"/>
      <c r="D99" s="114" t="s">
        <v>1053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10" customFormat="1" ht="14.85" customHeight="1">
      <c r="B100" s="113"/>
      <c r="D100" s="114" t="s">
        <v>1520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899999999999999" customHeight="1">
      <c r="B101" s="113"/>
      <c r="D101" s="114" t="s">
        <v>1056</v>
      </c>
      <c r="E101" s="115"/>
      <c r="F101" s="115"/>
      <c r="G101" s="115"/>
      <c r="H101" s="115"/>
      <c r="I101" s="115"/>
      <c r="J101" s="116">
        <f>J159</f>
        <v>0</v>
      </c>
      <c r="L101" s="113"/>
    </row>
    <row r="102" spans="1:31" s="10" customFormat="1" ht="19.899999999999999" customHeight="1">
      <c r="B102" s="113"/>
      <c r="D102" s="114" t="s">
        <v>1327</v>
      </c>
      <c r="E102" s="115"/>
      <c r="F102" s="115"/>
      <c r="G102" s="115"/>
      <c r="H102" s="115"/>
      <c r="I102" s="115"/>
      <c r="J102" s="116">
        <f>J176</f>
        <v>0</v>
      </c>
      <c r="L102" s="113"/>
    </row>
    <row r="103" spans="1:31" s="10" customFormat="1" ht="19.899999999999999" customHeight="1">
      <c r="B103" s="113"/>
      <c r="D103" s="114" t="s">
        <v>1058</v>
      </c>
      <c r="E103" s="115"/>
      <c r="F103" s="115"/>
      <c r="G103" s="115"/>
      <c r="H103" s="115"/>
      <c r="I103" s="115"/>
      <c r="J103" s="116">
        <f>J183</f>
        <v>0</v>
      </c>
      <c r="L103" s="113"/>
    </row>
    <row r="104" spans="1:31" s="9" customFormat="1" ht="24.95" customHeight="1">
      <c r="B104" s="109"/>
      <c r="D104" s="110" t="s">
        <v>1521</v>
      </c>
      <c r="E104" s="111"/>
      <c r="F104" s="111"/>
      <c r="G104" s="111"/>
      <c r="H104" s="111"/>
      <c r="I104" s="111"/>
      <c r="J104" s="112">
        <f>J186</f>
        <v>0</v>
      </c>
      <c r="L104" s="10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166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16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6" t="str">
        <f>E7</f>
        <v>Oprava trati v úseku Luka nad Jihlavou-Jihlava-III. a IV. etapa BM</v>
      </c>
      <c r="F114" s="217"/>
      <c r="G114" s="217"/>
      <c r="H114" s="217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156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3" t="str">
        <f>E9</f>
        <v>SO 01-21-07 - Železniční propustek v km 191,972</v>
      </c>
      <c r="F116" s="218"/>
      <c r="G116" s="218"/>
      <c r="H116" s="218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20</v>
      </c>
      <c r="D118" s="29"/>
      <c r="E118" s="29"/>
      <c r="F118" s="22" t="str">
        <f>F12</f>
        <v xml:space="preserve"> </v>
      </c>
      <c r="G118" s="29"/>
      <c r="H118" s="29"/>
      <c r="I118" s="24" t="s">
        <v>22</v>
      </c>
      <c r="J118" s="52" t="str">
        <f>IF(J12="","",J12)</f>
        <v>Vyplň údaj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23</v>
      </c>
      <c r="D120" s="29"/>
      <c r="E120" s="29"/>
      <c r="F120" s="22" t="str">
        <f>E15</f>
        <v xml:space="preserve"> </v>
      </c>
      <c r="G120" s="29"/>
      <c r="H120" s="29"/>
      <c r="I120" s="24" t="s">
        <v>28</v>
      </c>
      <c r="J120" s="27" t="str">
        <f>E21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IF(E18="","",E18)</f>
        <v>Vyplň údaj</v>
      </c>
      <c r="G121" s="29"/>
      <c r="H121" s="29"/>
      <c r="I121" s="24" t="s">
        <v>30</v>
      </c>
      <c r="J121" s="27" t="str">
        <f>E24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7"/>
      <c r="B123" s="118"/>
      <c r="C123" s="119" t="s">
        <v>167</v>
      </c>
      <c r="D123" s="120" t="s">
        <v>57</v>
      </c>
      <c r="E123" s="120" t="s">
        <v>53</v>
      </c>
      <c r="F123" s="120" t="s">
        <v>54</v>
      </c>
      <c r="G123" s="120" t="s">
        <v>168</v>
      </c>
      <c r="H123" s="120" t="s">
        <v>169</v>
      </c>
      <c r="I123" s="120" t="s">
        <v>170</v>
      </c>
      <c r="J123" s="121" t="s">
        <v>160</v>
      </c>
      <c r="K123" s="122" t="s">
        <v>171</v>
      </c>
      <c r="L123" s="123"/>
      <c r="M123" s="59" t="s">
        <v>1</v>
      </c>
      <c r="N123" s="60" t="s">
        <v>36</v>
      </c>
      <c r="O123" s="60" t="s">
        <v>172</v>
      </c>
      <c r="P123" s="60" t="s">
        <v>173</v>
      </c>
      <c r="Q123" s="60" t="s">
        <v>174</v>
      </c>
      <c r="R123" s="60" t="s">
        <v>175</v>
      </c>
      <c r="S123" s="60" t="s">
        <v>176</v>
      </c>
      <c r="T123" s="61" t="s">
        <v>177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9"/>
      <c r="B124" s="30"/>
      <c r="C124" s="66" t="s">
        <v>178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P125+P186</f>
        <v>0</v>
      </c>
      <c r="Q124" s="63"/>
      <c r="R124" s="125">
        <f>R125+R186</f>
        <v>0</v>
      </c>
      <c r="S124" s="63"/>
      <c r="T124" s="126">
        <f>T125+T186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71</v>
      </c>
      <c r="AU124" s="14" t="s">
        <v>162</v>
      </c>
      <c r="BK124" s="127">
        <f>BK125+BK186</f>
        <v>0</v>
      </c>
    </row>
    <row r="125" spans="1:65" s="12" customFormat="1" ht="25.9" customHeight="1">
      <c r="B125" s="128"/>
      <c r="D125" s="129" t="s">
        <v>71</v>
      </c>
      <c r="E125" s="130" t="s">
        <v>179</v>
      </c>
      <c r="F125" s="130" t="s">
        <v>180</v>
      </c>
      <c r="I125" s="131"/>
      <c r="J125" s="132">
        <f>BK125</f>
        <v>0</v>
      </c>
      <c r="L125" s="128"/>
      <c r="M125" s="133"/>
      <c r="N125" s="134"/>
      <c r="O125" s="134"/>
      <c r="P125" s="135">
        <f>P126+P143+P159+P176+P183</f>
        <v>0</v>
      </c>
      <c r="Q125" s="134"/>
      <c r="R125" s="135">
        <f>R126+R143+R159+R176+R183</f>
        <v>0</v>
      </c>
      <c r="S125" s="134"/>
      <c r="T125" s="136">
        <f>T126+T143+T159+T176+T183</f>
        <v>0</v>
      </c>
      <c r="AR125" s="129" t="s">
        <v>80</v>
      </c>
      <c r="AT125" s="137" t="s">
        <v>71</v>
      </c>
      <c r="AU125" s="137" t="s">
        <v>72</v>
      </c>
      <c r="AY125" s="129" t="s">
        <v>181</v>
      </c>
      <c r="BK125" s="138">
        <f>BK126+BK143+BK159+BK176+BK183</f>
        <v>0</v>
      </c>
    </row>
    <row r="126" spans="1:65" s="12" customFormat="1" ht="22.9" customHeight="1">
      <c r="B126" s="128"/>
      <c r="D126" s="129" t="s">
        <v>71</v>
      </c>
      <c r="E126" s="139" t="s">
        <v>80</v>
      </c>
      <c r="F126" s="139" t="s">
        <v>1061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SUM(P127:P142)</f>
        <v>0</v>
      </c>
      <c r="Q126" s="134"/>
      <c r="R126" s="135">
        <f>SUM(R127:R142)</f>
        <v>0</v>
      </c>
      <c r="S126" s="134"/>
      <c r="T126" s="136">
        <f>SUM(T127:T142)</f>
        <v>0</v>
      </c>
      <c r="AR126" s="129" t="s">
        <v>80</v>
      </c>
      <c r="AT126" s="137" t="s">
        <v>71</v>
      </c>
      <c r="AU126" s="137" t="s">
        <v>80</v>
      </c>
      <c r="AY126" s="129" t="s">
        <v>181</v>
      </c>
      <c r="BK126" s="138">
        <f>SUM(BK127:BK142)</f>
        <v>0</v>
      </c>
    </row>
    <row r="127" spans="1:65" s="2" customFormat="1" ht="37.9" customHeight="1">
      <c r="A127" s="29"/>
      <c r="B127" s="141"/>
      <c r="C127" s="162" t="s">
        <v>80</v>
      </c>
      <c r="D127" s="162" t="s">
        <v>220</v>
      </c>
      <c r="E127" s="163" t="s">
        <v>1062</v>
      </c>
      <c r="F127" s="164" t="s">
        <v>1063</v>
      </c>
      <c r="G127" s="165" t="s">
        <v>476</v>
      </c>
      <c r="H127" s="166">
        <v>1.1950000000000001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1600</v>
      </c>
    </row>
    <row r="128" spans="1:65" s="2" customFormat="1" ht="29.25">
      <c r="A128" s="29"/>
      <c r="B128" s="30"/>
      <c r="C128" s="29"/>
      <c r="D128" s="157" t="s">
        <v>190</v>
      </c>
      <c r="E128" s="29"/>
      <c r="F128" s="158" t="s">
        <v>1063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49.15" customHeight="1">
      <c r="A129" s="29"/>
      <c r="B129" s="141"/>
      <c r="C129" s="162" t="s">
        <v>82</v>
      </c>
      <c r="D129" s="162" t="s">
        <v>220</v>
      </c>
      <c r="E129" s="163" t="s">
        <v>1065</v>
      </c>
      <c r="F129" s="164" t="s">
        <v>1066</v>
      </c>
      <c r="G129" s="165" t="s">
        <v>476</v>
      </c>
      <c r="H129" s="166">
        <v>1.1950000000000001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1601</v>
      </c>
    </row>
    <row r="130" spans="1:65" s="2" customFormat="1" ht="29.25">
      <c r="A130" s="29"/>
      <c r="B130" s="30"/>
      <c r="C130" s="29"/>
      <c r="D130" s="157" t="s">
        <v>190</v>
      </c>
      <c r="E130" s="29"/>
      <c r="F130" s="158" t="s">
        <v>1066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62.65" customHeight="1">
      <c r="A131" s="29"/>
      <c r="B131" s="141"/>
      <c r="C131" s="162" t="s">
        <v>195</v>
      </c>
      <c r="D131" s="162" t="s">
        <v>220</v>
      </c>
      <c r="E131" s="163" t="s">
        <v>1068</v>
      </c>
      <c r="F131" s="164" t="s">
        <v>1069</v>
      </c>
      <c r="G131" s="165" t="s">
        <v>476</v>
      </c>
      <c r="H131" s="166">
        <v>1.1950000000000001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1602</v>
      </c>
    </row>
    <row r="132" spans="1:65" s="2" customFormat="1" ht="39">
      <c r="A132" s="29"/>
      <c r="B132" s="30"/>
      <c r="C132" s="29"/>
      <c r="D132" s="157" t="s">
        <v>190</v>
      </c>
      <c r="E132" s="29"/>
      <c r="F132" s="158" t="s">
        <v>1069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66.75" customHeight="1">
      <c r="A133" s="29"/>
      <c r="B133" s="141"/>
      <c r="C133" s="162" t="s">
        <v>188</v>
      </c>
      <c r="D133" s="162" t="s">
        <v>220</v>
      </c>
      <c r="E133" s="163" t="s">
        <v>1071</v>
      </c>
      <c r="F133" s="164" t="s">
        <v>1072</v>
      </c>
      <c r="G133" s="165" t="s">
        <v>476</v>
      </c>
      <c r="H133" s="166">
        <v>5.9749999999999996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1603</v>
      </c>
    </row>
    <row r="134" spans="1:65" s="2" customFormat="1" ht="48.75">
      <c r="A134" s="29"/>
      <c r="B134" s="30"/>
      <c r="C134" s="29"/>
      <c r="D134" s="157" t="s">
        <v>190</v>
      </c>
      <c r="E134" s="29"/>
      <c r="F134" s="158" t="s">
        <v>1074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44.25" customHeight="1">
      <c r="A135" s="29"/>
      <c r="B135" s="141"/>
      <c r="C135" s="162" t="s">
        <v>203</v>
      </c>
      <c r="D135" s="162" t="s">
        <v>220</v>
      </c>
      <c r="E135" s="163" t="s">
        <v>1333</v>
      </c>
      <c r="F135" s="164" t="s">
        <v>1207</v>
      </c>
      <c r="G135" s="165" t="s">
        <v>434</v>
      </c>
      <c r="H135" s="166">
        <v>2.2709999999999999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1604</v>
      </c>
    </row>
    <row r="136" spans="1:65" s="2" customFormat="1" ht="29.25">
      <c r="A136" s="29"/>
      <c r="B136" s="30"/>
      <c r="C136" s="29"/>
      <c r="D136" s="157" t="s">
        <v>190</v>
      </c>
      <c r="E136" s="29"/>
      <c r="F136" s="158" t="s">
        <v>1207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37.9" customHeight="1">
      <c r="A137" s="29"/>
      <c r="B137" s="141"/>
      <c r="C137" s="162" t="s">
        <v>207</v>
      </c>
      <c r="D137" s="162" t="s">
        <v>220</v>
      </c>
      <c r="E137" s="163" t="s">
        <v>1078</v>
      </c>
      <c r="F137" s="164" t="s">
        <v>1079</v>
      </c>
      <c r="G137" s="165" t="s">
        <v>476</v>
      </c>
      <c r="H137" s="166">
        <v>1.1950000000000001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1605</v>
      </c>
    </row>
    <row r="138" spans="1:65" s="2" customFormat="1" ht="19.5">
      <c r="A138" s="29"/>
      <c r="B138" s="30"/>
      <c r="C138" s="29"/>
      <c r="D138" s="157" t="s">
        <v>190</v>
      </c>
      <c r="E138" s="29"/>
      <c r="F138" s="158" t="s">
        <v>1079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66.75" customHeight="1">
      <c r="A139" s="29"/>
      <c r="B139" s="141"/>
      <c r="C139" s="162" t="s">
        <v>211</v>
      </c>
      <c r="D139" s="162" t="s">
        <v>220</v>
      </c>
      <c r="E139" s="163" t="s">
        <v>1081</v>
      </c>
      <c r="F139" s="164" t="s">
        <v>1082</v>
      </c>
      <c r="G139" s="165" t="s">
        <v>476</v>
      </c>
      <c r="H139" s="166">
        <v>1.1950000000000001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1606</v>
      </c>
    </row>
    <row r="140" spans="1:65" s="2" customFormat="1" ht="39">
      <c r="A140" s="29"/>
      <c r="B140" s="30"/>
      <c r="C140" s="29"/>
      <c r="D140" s="157" t="s">
        <v>190</v>
      </c>
      <c r="E140" s="29"/>
      <c r="F140" s="158" t="s">
        <v>1082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16.5" customHeight="1">
      <c r="A141" s="29"/>
      <c r="B141" s="141"/>
      <c r="C141" s="142" t="s">
        <v>187</v>
      </c>
      <c r="D141" s="142" t="s">
        <v>183</v>
      </c>
      <c r="E141" s="143" t="s">
        <v>1084</v>
      </c>
      <c r="F141" s="144" t="s">
        <v>1085</v>
      </c>
      <c r="G141" s="145" t="s">
        <v>434</v>
      </c>
      <c r="H141" s="146">
        <v>2.5099999999999998</v>
      </c>
      <c r="I141" s="147"/>
      <c r="J141" s="148">
        <f>ROUND(I141*H141,2)</f>
        <v>0</v>
      </c>
      <c r="K141" s="149"/>
      <c r="L141" s="150"/>
      <c r="M141" s="151" t="s">
        <v>1</v>
      </c>
      <c r="N141" s="152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187</v>
      </c>
      <c r="AT141" s="155" t="s">
        <v>183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1607</v>
      </c>
    </row>
    <row r="142" spans="1:65" s="2" customFormat="1" ht="11.25">
      <c r="A142" s="29"/>
      <c r="B142" s="30"/>
      <c r="C142" s="29"/>
      <c r="D142" s="157" t="s">
        <v>190</v>
      </c>
      <c r="E142" s="29"/>
      <c r="F142" s="158" t="s">
        <v>1085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12" customFormat="1" ht="22.9" customHeight="1">
      <c r="B143" s="128"/>
      <c r="D143" s="129" t="s">
        <v>71</v>
      </c>
      <c r="E143" s="139" t="s">
        <v>195</v>
      </c>
      <c r="F143" s="139" t="s">
        <v>1110</v>
      </c>
      <c r="I143" s="131"/>
      <c r="J143" s="140">
        <f>BK143</f>
        <v>0</v>
      </c>
      <c r="L143" s="128"/>
      <c r="M143" s="133"/>
      <c r="N143" s="134"/>
      <c r="O143" s="134"/>
      <c r="P143" s="135">
        <f>P144+SUM(P145:P152)</f>
        <v>0</v>
      </c>
      <c r="Q143" s="134"/>
      <c r="R143" s="135">
        <f>R144+SUM(R145:R152)</f>
        <v>0</v>
      </c>
      <c r="S143" s="134"/>
      <c r="T143" s="136">
        <f>T144+SUM(T145:T152)</f>
        <v>0</v>
      </c>
      <c r="AR143" s="129" t="s">
        <v>80</v>
      </c>
      <c r="AT143" s="137" t="s">
        <v>71</v>
      </c>
      <c r="AU143" s="137" t="s">
        <v>80</v>
      </c>
      <c r="AY143" s="129" t="s">
        <v>181</v>
      </c>
      <c r="BK143" s="138">
        <f>BK144+SUM(BK145:BK152)</f>
        <v>0</v>
      </c>
    </row>
    <row r="144" spans="1:65" s="2" customFormat="1" ht="16.5" customHeight="1">
      <c r="A144" s="29"/>
      <c r="B144" s="141"/>
      <c r="C144" s="162" t="s">
        <v>219</v>
      </c>
      <c r="D144" s="162" t="s">
        <v>220</v>
      </c>
      <c r="E144" s="163" t="s">
        <v>1111</v>
      </c>
      <c r="F144" s="164" t="s">
        <v>1112</v>
      </c>
      <c r="G144" s="165" t="s">
        <v>476</v>
      </c>
      <c r="H144" s="166">
        <v>1.5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1608</v>
      </c>
    </row>
    <row r="145" spans="1:65" s="2" customFormat="1" ht="11.25">
      <c r="A145" s="29"/>
      <c r="B145" s="30"/>
      <c r="C145" s="29"/>
      <c r="D145" s="157" t="s">
        <v>190</v>
      </c>
      <c r="E145" s="29"/>
      <c r="F145" s="158" t="s">
        <v>1112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62" t="s">
        <v>225</v>
      </c>
      <c r="D146" s="162" t="s">
        <v>220</v>
      </c>
      <c r="E146" s="163" t="s">
        <v>1117</v>
      </c>
      <c r="F146" s="164" t="s">
        <v>1118</v>
      </c>
      <c r="G146" s="165" t="s">
        <v>633</v>
      </c>
      <c r="H146" s="166">
        <v>7.17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1609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1118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62" t="s">
        <v>229</v>
      </c>
      <c r="D148" s="162" t="s">
        <v>220</v>
      </c>
      <c r="E148" s="163" t="s">
        <v>1120</v>
      </c>
      <c r="F148" s="164" t="s">
        <v>1121</v>
      </c>
      <c r="G148" s="165" t="s">
        <v>633</v>
      </c>
      <c r="H148" s="166">
        <v>7.17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1610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1121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24.2" customHeight="1">
      <c r="A150" s="29"/>
      <c r="B150" s="141"/>
      <c r="C150" s="162" t="s">
        <v>8</v>
      </c>
      <c r="D150" s="162" t="s">
        <v>220</v>
      </c>
      <c r="E150" s="163" t="s">
        <v>1123</v>
      </c>
      <c r="F150" s="164" t="s">
        <v>1124</v>
      </c>
      <c r="G150" s="165" t="s">
        <v>434</v>
      </c>
      <c r="H150" s="166">
        <v>0.151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1611</v>
      </c>
    </row>
    <row r="151" spans="1:65" s="2" customFormat="1" ht="19.5">
      <c r="A151" s="29"/>
      <c r="B151" s="30"/>
      <c r="C151" s="29"/>
      <c r="D151" s="157" t="s">
        <v>190</v>
      </c>
      <c r="E151" s="29"/>
      <c r="F151" s="158" t="s">
        <v>1124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12" customFormat="1" ht="20.85" customHeight="1">
      <c r="B152" s="128"/>
      <c r="D152" s="129" t="s">
        <v>71</v>
      </c>
      <c r="E152" s="139" t="s">
        <v>188</v>
      </c>
      <c r="F152" s="139" t="s">
        <v>1132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SUM(P153:P158)</f>
        <v>0</v>
      </c>
      <c r="Q152" s="134"/>
      <c r="R152" s="135">
        <f>SUM(R153:R158)</f>
        <v>0</v>
      </c>
      <c r="S152" s="134"/>
      <c r="T152" s="136">
        <f>SUM(T153:T158)</f>
        <v>0</v>
      </c>
      <c r="AR152" s="129" t="s">
        <v>80</v>
      </c>
      <c r="AT152" s="137" t="s">
        <v>71</v>
      </c>
      <c r="AU152" s="137" t="s">
        <v>82</v>
      </c>
      <c r="AY152" s="129" t="s">
        <v>181</v>
      </c>
      <c r="BK152" s="138">
        <f>SUM(BK153:BK158)</f>
        <v>0</v>
      </c>
    </row>
    <row r="153" spans="1:65" s="2" customFormat="1" ht="24.2" customHeight="1">
      <c r="A153" s="29"/>
      <c r="B153" s="141"/>
      <c r="C153" s="162" t="s">
        <v>236</v>
      </c>
      <c r="D153" s="162" t="s">
        <v>220</v>
      </c>
      <c r="E153" s="163" t="s">
        <v>1540</v>
      </c>
      <c r="F153" s="164" t="s">
        <v>1541</v>
      </c>
      <c r="G153" s="165" t="s">
        <v>633</v>
      </c>
      <c r="H153" s="166">
        <v>39.520000000000003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195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1612</v>
      </c>
    </row>
    <row r="154" spans="1:65" s="2" customFormat="1" ht="19.5">
      <c r="A154" s="29"/>
      <c r="B154" s="30"/>
      <c r="C154" s="29"/>
      <c r="D154" s="157" t="s">
        <v>190</v>
      </c>
      <c r="E154" s="29"/>
      <c r="F154" s="158" t="s">
        <v>1541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195</v>
      </c>
    </row>
    <row r="155" spans="1:65" s="2" customFormat="1" ht="37.9" customHeight="1">
      <c r="A155" s="29"/>
      <c r="B155" s="141"/>
      <c r="C155" s="162" t="s">
        <v>241</v>
      </c>
      <c r="D155" s="162" t="s">
        <v>220</v>
      </c>
      <c r="E155" s="163" t="s">
        <v>1543</v>
      </c>
      <c r="F155" s="164" t="s">
        <v>1544</v>
      </c>
      <c r="G155" s="165" t="s">
        <v>633</v>
      </c>
      <c r="H155" s="166">
        <v>2.4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195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1613</v>
      </c>
    </row>
    <row r="156" spans="1:65" s="2" customFormat="1" ht="19.5">
      <c r="A156" s="29"/>
      <c r="B156" s="30"/>
      <c r="C156" s="29"/>
      <c r="D156" s="157" t="s">
        <v>190</v>
      </c>
      <c r="E156" s="29"/>
      <c r="F156" s="158" t="s">
        <v>1544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195</v>
      </c>
    </row>
    <row r="157" spans="1:65" s="2" customFormat="1" ht="55.5" customHeight="1">
      <c r="A157" s="29"/>
      <c r="B157" s="141"/>
      <c r="C157" s="162" t="s">
        <v>245</v>
      </c>
      <c r="D157" s="162" t="s">
        <v>220</v>
      </c>
      <c r="E157" s="163" t="s">
        <v>1614</v>
      </c>
      <c r="F157" s="164" t="s">
        <v>1615</v>
      </c>
      <c r="G157" s="165" t="s">
        <v>633</v>
      </c>
      <c r="H157" s="166">
        <v>68.53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195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1616</v>
      </c>
    </row>
    <row r="158" spans="1:65" s="2" customFormat="1" ht="29.25">
      <c r="A158" s="29"/>
      <c r="B158" s="30"/>
      <c r="C158" s="29"/>
      <c r="D158" s="157" t="s">
        <v>190</v>
      </c>
      <c r="E158" s="29"/>
      <c r="F158" s="158" t="s">
        <v>1615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195</v>
      </c>
    </row>
    <row r="159" spans="1:65" s="12" customFormat="1" ht="22.9" customHeight="1">
      <c r="B159" s="128"/>
      <c r="D159" s="129" t="s">
        <v>71</v>
      </c>
      <c r="E159" s="139" t="s">
        <v>219</v>
      </c>
      <c r="F159" s="139" t="s">
        <v>1164</v>
      </c>
      <c r="I159" s="131"/>
      <c r="J159" s="140">
        <f>BK159</f>
        <v>0</v>
      </c>
      <c r="L159" s="128"/>
      <c r="M159" s="133"/>
      <c r="N159" s="134"/>
      <c r="O159" s="134"/>
      <c r="P159" s="135">
        <f>SUM(P160:P175)</f>
        <v>0</v>
      </c>
      <c r="Q159" s="134"/>
      <c r="R159" s="135">
        <f>SUM(R160:R175)</f>
        <v>0</v>
      </c>
      <c r="S159" s="134"/>
      <c r="T159" s="136">
        <f>SUM(T160:T175)</f>
        <v>0</v>
      </c>
      <c r="AR159" s="129" t="s">
        <v>80</v>
      </c>
      <c r="AT159" s="137" t="s">
        <v>71</v>
      </c>
      <c r="AU159" s="137" t="s">
        <v>80</v>
      </c>
      <c r="AY159" s="129" t="s">
        <v>181</v>
      </c>
      <c r="BK159" s="138">
        <f>SUM(BK160:BK175)</f>
        <v>0</v>
      </c>
    </row>
    <row r="160" spans="1:65" s="2" customFormat="1" ht="24.2" customHeight="1">
      <c r="A160" s="29"/>
      <c r="B160" s="141"/>
      <c r="C160" s="162" t="s">
        <v>274</v>
      </c>
      <c r="D160" s="162" t="s">
        <v>220</v>
      </c>
      <c r="E160" s="163" t="s">
        <v>1165</v>
      </c>
      <c r="F160" s="164" t="s">
        <v>1166</v>
      </c>
      <c r="G160" s="165" t="s">
        <v>368</v>
      </c>
      <c r="H160" s="166">
        <v>1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188</v>
      </c>
      <c r="AT160" s="155" t="s">
        <v>220</v>
      </c>
      <c r="AU160" s="155" t="s">
        <v>82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188</v>
      </c>
      <c r="BM160" s="155" t="s">
        <v>1617</v>
      </c>
    </row>
    <row r="161" spans="1:65" s="2" customFormat="1" ht="19.5">
      <c r="A161" s="29"/>
      <c r="B161" s="30"/>
      <c r="C161" s="29"/>
      <c r="D161" s="157" t="s">
        <v>190</v>
      </c>
      <c r="E161" s="29"/>
      <c r="F161" s="158" t="s">
        <v>1166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82</v>
      </c>
    </row>
    <row r="162" spans="1:65" s="2" customFormat="1" ht="24.2" customHeight="1">
      <c r="A162" s="29"/>
      <c r="B162" s="141"/>
      <c r="C162" s="162" t="s">
        <v>278</v>
      </c>
      <c r="D162" s="162" t="s">
        <v>220</v>
      </c>
      <c r="E162" s="163" t="s">
        <v>1388</v>
      </c>
      <c r="F162" s="164" t="s">
        <v>1389</v>
      </c>
      <c r="G162" s="165" t="s">
        <v>476</v>
      </c>
      <c r="H162" s="166">
        <v>5.415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188</v>
      </c>
      <c r="AT162" s="155" t="s">
        <v>220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188</v>
      </c>
      <c r="BM162" s="155" t="s">
        <v>1618</v>
      </c>
    </row>
    <row r="163" spans="1:65" s="2" customFormat="1" ht="11.25">
      <c r="A163" s="29"/>
      <c r="B163" s="30"/>
      <c r="C163" s="29"/>
      <c r="D163" s="157" t="s">
        <v>190</v>
      </c>
      <c r="E163" s="29"/>
      <c r="F163" s="158" t="s">
        <v>1389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2" customFormat="1" ht="24.2" customHeight="1">
      <c r="A164" s="29"/>
      <c r="B164" s="141"/>
      <c r="C164" s="162" t="s">
        <v>249</v>
      </c>
      <c r="D164" s="162" t="s">
        <v>220</v>
      </c>
      <c r="E164" s="163" t="s">
        <v>1581</v>
      </c>
      <c r="F164" s="164" t="s">
        <v>1582</v>
      </c>
      <c r="G164" s="165" t="s">
        <v>413</v>
      </c>
      <c r="H164" s="166">
        <v>11.95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1619</v>
      </c>
    </row>
    <row r="165" spans="1:65" s="2" customFormat="1" ht="19.5">
      <c r="A165" s="29"/>
      <c r="B165" s="30"/>
      <c r="C165" s="29"/>
      <c r="D165" s="157" t="s">
        <v>190</v>
      </c>
      <c r="E165" s="29"/>
      <c r="F165" s="158" t="s">
        <v>1582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24.2" customHeight="1">
      <c r="A166" s="29"/>
      <c r="B166" s="141"/>
      <c r="C166" s="162" t="s">
        <v>253</v>
      </c>
      <c r="D166" s="162" t="s">
        <v>220</v>
      </c>
      <c r="E166" s="163" t="s">
        <v>1552</v>
      </c>
      <c r="F166" s="164" t="s">
        <v>1553</v>
      </c>
      <c r="G166" s="165" t="s">
        <v>633</v>
      </c>
      <c r="H166" s="166">
        <v>7.5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1620</v>
      </c>
    </row>
    <row r="167" spans="1:65" s="2" customFormat="1" ht="11.25">
      <c r="A167" s="29"/>
      <c r="B167" s="30"/>
      <c r="C167" s="29"/>
      <c r="D167" s="157" t="s">
        <v>190</v>
      </c>
      <c r="E167" s="29"/>
      <c r="F167" s="158" t="s">
        <v>1553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2" customFormat="1" ht="33" customHeight="1">
      <c r="A168" s="29"/>
      <c r="B168" s="141"/>
      <c r="C168" s="162" t="s">
        <v>257</v>
      </c>
      <c r="D168" s="162" t="s">
        <v>220</v>
      </c>
      <c r="E168" s="163" t="s">
        <v>1183</v>
      </c>
      <c r="F168" s="164" t="s">
        <v>1184</v>
      </c>
      <c r="G168" s="165" t="s">
        <v>633</v>
      </c>
      <c r="H168" s="166">
        <v>7.5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1621</v>
      </c>
    </row>
    <row r="169" spans="1:65" s="2" customFormat="1" ht="19.5">
      <c r="A169" s="29"/>
      <c r="B169" s="30"/>
      <c r="C169" s="29"/>
      <c r="D169" s="157" t="s">
        <v>190</v>
      </c>
      <c r="E169" s="29"/>
      <c r="F169" s="158" t="s">
        <v>1184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24.2" customHeight="1">
      <c r="A170" s="29"/>
      <c r="B170" s="141"/>
      <c r="C170" s="162" t="s">
        <v>262</v>
      </c>
      <c r="D170" s="162" t="s">
        <v>220</v>
      </c>
      <c r="E170" s="163" t="s">
        <v>1186</v>
      </c>
      <c r="F170" s="164" t="s">
        <v>1187</v>
      </c>
      <c r="G170" s="165" t="s">
        <v>633</v>
      </c>
      <c r="H170" s="166">
        <v>7.5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1622</v>
      </c>
    </row>
    <row r="171" spans="1:65" s="2" customFormat="1" ht="19.5">
      <c r="A171" s="29"/>
      <c r="B171" s="30"/>
      <c r="C171" s="29"/>
      <c r="D171" s="157" t="s">
        <v>190</v>
      </c>
      <c r="E171" s="29"/>
      <c r="F171" s="158" t="s">
        <v>1187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24.2" customHeight="1">
      <c r="A172" s="29"/>
      <c r="B172" s="141"/>
      <c r="C172" s="162" t="s">
        <v>267</v>
      </c>
      <c r="D172" s="162" t="s">
        <v>220</v>
      </c>
      <c r="E172" s="163" t="s">
        <v>1189</v>
      </c>
      <c r="F172" s="164" t="s">
        <v>1190</v>
      </c>
      <c r="G172" s="165" t="s">
        <v>633</v>
      </c>
      <c r="H172" s="166">
        <v>7.5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1623</v>
      </c>
    </row>
    <row r="173" spans="1:65" s="2" customFormat="1" ht="19.5">
      <c r="A173" s="29"/>
      <c r="B173" s="30"/>
      <c r="C173" s="29"/>
      <c r="D173" s="157" t="s">
        <v>190</v>
      </c>
      <c r="E173" s="29"/>
      <c r="F173" s="158" t="s">
        <v>1190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16.5" customHeight="1">
      <c r="A174" s="29"/>
      <c r="B174" s="141"/>
      <c r="C174" s="162" t="s">
        <v>7</v>
      </c>
      <c r="D174" s="162" t="s">
        <v>220</v>
      </c>
      <c r="E174" s="163" t="s">
        <v>1195</v>
      </c>
      <c r="F174" s="164" t="s">
        <v>1196</v>
      </c>
      <c r="G174" s="165" t="s">
        <v>368</v>
      </c>
      <c r="H174" s="166">
        <v>2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1624</v>
      </c>
    </row>
    <row r="175" spans="1:65" s="2" customFormat="1" ht="11.25">
      <c r="A175" s="29"/>
      <c r="B175" s="30"/>
      <c r="C175" s="29"/>
      <c r="D175" s="157" t="s">
        <v>190</v>
      </c>
      <c r="E175" s="29"/>
      <c r="F175" s="158" t="s">
        <v>1196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12" customFormat="1" ht="22.9" customHeight="1">
      <c r="B176" s="128"/>
      <c r="D176" s="129" t="s">
        <v>71</v>
      </c>
      <c r="E176" s="139" t="s">
        <v>1198</v>
      </c>
      <c r="F176" s="139" t="s">
        <v>1397</v>
      </c>
      <c r="I176" s="131"/>
      <c r="J176" s="140">
        <f>BK176</f>
        <v>0</v>
      </c>
      <c r="L176" s="128"/>
      <c r="M176" s="133"/>
      <c r="N176" s="134"/>
      <c r="O176" s="134"/>
      <c r="P176" s="135">
        <f>SUM(P177:P182)</f>
        <v>0</v>
      </c>
      <c r="Q176" s="134"/>
      <c r="R176" s="135">
        <f>SUM(R177:R182)</f>
        <v>0</v>
      </c>
      <c r="S176" s="134"/>
      <c r="T176" s="136">
        <f>SUM(T177:T182)</f>
        <v>0</v>
      </c>
      <c r="AR176" s="129" t="s">
        <v>80</v>
      </c>
      <c r="AT176" s="137" t="s">
        <v>71</v>
      </c>
      <c r="AU176" s="137" t="s">
        <v>80</v>
      </c>
      <c r="AY176" s="129" t="s">
        <v>181</v>
      </c>
      <c r="BK176" s="138">
        <f>SUM(BK177:BK182)</f>
        <v>0</v>
      </c>
    </row>
    <row r="177" spans="1:65" s="2" customFormat="1" ht="44.25" customHeight="1">
      <c r="A177" s="29"/>
      <c r="B177" s="141"/>
      <c r="C177" s="162" t="s">
        <v>347</v>
      </c>
      <c r="D177" s="162" t="s">
        <v>220</v>
      </c>
      <c r="E177" s="163" t="s">
        <v>1398</v>
      </c>
      <c r="F177" s="164" t="s">
        <v>1399</v>
      </c>
      <c r="G177" s="165" t="s">
        <v>434</v>
      </c>
      <c r="H177" s="166">
        <v>12.996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1625</v>
      </c>
    </row>
    <row r="178" spans="1:65" s="2" customFormat="1" ht="29.25">
      <c r="A178" s="29"/>
      <c r="B178" s="30"/>
      <c r="C178" s="29"/>
      <c r="D178" s="157" t="s">
        <v>190</v>
      </c>
      <c r="E178" s="29"/>
      <c r="F178" s="158" t="s">
        <v>1399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33" customHeight="1">
      <c r="A179" s="29"/>
      <c r="B179" s="141"/>
      <c r="C179" s="162" t="s">
        <v>349</v>
      </c>
      <c r="D179" s="162" t="s">
        <v>220</v>
      </c>
      <c r="E179" s="163" t="s">
        <v>1209</v>
      </c>
      <c r="F179" s="164" t="s">
        <v>1210</v>
      </c>
      <c r="G179" s="165" t="s">
        <v>434</v>
      </c>
      <c r="H179" s="166">
        <v>13.211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1626</v>
      </c>
    </row>
    <row r="180" spans="1:65" s="2" customFormat="1" ht="19.5">
      <c r="A180" s="29"/>
      <c r="B180" s="30"/>
      <c r="C180" s="29"/>
      <c r="D180" s="157" t="s">
        <v>190</v>
      </c>
      <c r="E180" s="29"/>
      <c r="F180" s="158" t="s">
        <v>1210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44.25" customHeight="1">
      <c r="A181" s="29"/>
      <c r="B181" s="141"/>
      <c r="C181" s="162" t="s">
        <v>353</v>
      </c>
      <c r="D181" s="162" t="s">
        <v>220</v>
      </c>
      <c r="E181" s="163" t="s">
        <v>1212</v>
      </c>
      <c r="F181" s="164" t="s">
        <v>1213</v>
      </c>
      <c r="G181" s="165" t="s">
        <v>434</v>
      </c>
      <c r="H181" s="166">
        <v>36.1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1627</v>
      </c>
    </row>
    <row r="182" spans="1:65" s="2" customFormat="1" ht="29.25">
      <c r="A182" s="29"/>
      <c r="B182" s="30"/>
      <c r="C182" s="29"/>
      <c r="D182" s="157" t="s">
        <v>190</v>
      </c>
      <c r="E182" s="29"/>
      <c r="F182" s="158" t="s">
        <v>1213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12" customFormat="1" ht="22.9" customHeight="1">
      <c r="B183" s="128"/>
      <c r="D183" s="129" t="s">
        <v>71</v>
      </c>
      <c r="E183" s="139" t="s">
        <v>1215</v>
      </c>
      <c r="F183" s="139" t="s">
        <v>1216</v>
      </c>
      <c r="I183" s="131"/>
      <c r="J183" s="140">
        <f>BK183</f>
        <v>0</v>
      </c>
      <c r="L183" s="128"/>
      <c r="M183" s="133"/>
      <c r="N183" s="134"/>
      <c r="O183" s="134"/>
      <c r="P183" s="135">
        <f>SUM(P184:P185)</f>
        <v>0</v>
      </c>
      <c r="Q183" s="134"/>
      <c r="R183" s="135">
        <f>SUM(R184:R185)</f>
        <v>0</v>
      </c>
      <c r="S183" s="134"/>
      <c r="T183" s="136">
        <f>SUM(T184:T185)</f>
        <v>0</v>
      </c>
      <c r="AR183" s="129" t="s">
        <v>80</v>
      </c>
      <c r="AT183" s="137" t="s">
        <v>71</v>
      </c>
      <c r="AU183" s="137" t="s">
        <v>80</v>
      </c>
      <c r="AY183" s="129" t="s">
        <v>181</v>
      </c>
      <c r="BK183" s="138">
        <f>SUM(BK184:BK185)</f>
        <v>0</v>
      </c>
    </row>
    <row r="184" spans="1:65" s="2" customFormat="1" ht="44.25" customHeight="1">
      <c r="A184" s="29"/>
      <c r="B184" s="141"/>
      <c r="C184" s="162" t="s">
        <v>355</v>
      </c>
      <c r="D184" s="162" t="s">
        <v>220</v>
      </c>
      <c r="E184" s="163" t="s">
        <v>1566</v>
      </c>
      <c r="F184" s="164" t="s">
        <v>1567</v>
      </c>
      <c r="G184" s="165" t="s">
        <v>434</v>
      </c>
      <c r="H184" s="166">
        <v>108.413</v>
      </c>
      <c r="I184" s="167"/>
      <c r="J184" s="168">
        <f>ROUND(I184*H184,2)</f>
        <v>0</v>
      </c>
      <c r="K184" s="169"/>
      <c r="L184" s="30"/>
      <c r="M184" s="170" t="s">
        <v>1</v>
      </c>
      <c r="N184" s="171" t="s">
        <v>37</v>
      </c>
      <c r="O184" s="55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5" t="s">
        <v>188</v>
      </c>
      <c r="AT184" s="155" t="s">
        <v>220</v>
      </c>
      <c r="AU184" s="155" t="s">
        <v>82</v>
      </c>
      <c r="AY184" s="14" t="s">
        <v>181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80</v>
      </c>
      <c r="BK184" s="156">
        <f>ROUND(I184*H184,2)</f>
        <v>0</v>
      </c>
      <c r="BL184" s="14" t="s">
        <v>188</v>
      </c>
      <c r="BM184" s="155" t="s">
        <v>1628</v>
      </c>
    </row>
    <row r="185" spans="1:65" s="2" customFormat="1" ht="29.25">
      <c r="A185" s="29"/>
      <c r="B185" s="30"/>
      <c r="C185" s="29"/>
      <c r="D185" s="157" t="s">
        <v>190</v>
      </c>
      <c r="E185" s="29"/>
      <c r="F185" s="158" t="s">
        <v>1567</v>
      </c>
      <c r="G185" s="29"/>
      <c r="H185" s="29"/>
      <c r="I185" s="159"/>
      <c r="J185" s="29"/>
      <c r="K185" s="29"/>
      <c r="L185" s="30"/>
      <c r="M185" s="160"/>
      <c r="N185" s="161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190</v>
      </c>
      <c r="AU185" s="14" t="s">
        <v>82</v>
      </c>
    </row>
    <row r="186" spans="1:65" s="12" customFormat="1" ht="25.9" customHeight="1">
      <c r="B186" s="128"/>
      <c r="D186" s="129" t="s">
        <v>71</v>
      </c>
      <c r="E186" s="130" t="s">
        <v>1222</v>
      </c>
      <c r="F186" s="130" t="s">
        <v>1223</v>
      </c>
      <c r="I186" s="131"/>
      <c r="J186" s="132">
        <f>BK186</f>
        <v>0</v>
      </c>
      <c r="L186" s="128"/>
      <c r="M186" s="133"/>
      <c r="N186" s="134"/>
      <c r="O186" s="134"/>
      <c r="P186" s="135">
        <f>SUM(P187:P192)</f>
        <v>0</v>
      </c>
      <c r="Q186" s="134"/>
      <c r="R186" s="135">
        <f>SUM(R187:R192)</f>
        <v>0</v>
      </c>
      <c r="S186" s="134"/>
      <c r="T186" s="136">
        <f>SUM(T187:T192)</f>
        <v>0</v>
      </c>
      <c r="AR186" s="129" t="s">
        <v>82</v>
      </c>
      <c r="AT186" s="137" t="s">
        <v>71</v>
      </c>
      <c r="AU186" s="137" t="s">
        <v>72</v>
      </c>
      <c r="AY186" s="129" t="s">
        <v>181</v>
      </c>
      <c r="BK186" s="138">
        <f>SUM(BK187:BK192)</f>
        <v>0</v>
      </c>
    </row>
    <row r="187" spans="1:65" s="2" customFormat="1" ht="44.25" customHeight="1">
      <c r="A187" s="29"/>
      <c r="B187" s="141"/>
      <c r="C187" s="162" t="s">
        <v>359</v>
      </c>
      <c r="D187" s="162" t="s">
        <v>220</v>
      </c>
      <c r="E187" s="163" t="s">
        <v>1629</v>
      </c>
      <c r="F187" s="164" t="s">
        <v>1630</v>
      </c>
      <c r="G187" s="165" t="s">
        <v>633</v>
      </c>
      <c r="H187" s="166">
        <v>3.585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249</v>
      </c>
      <c r="AT187" s="155" t="s">
        <v>220</v>
      </c>
      <c r="AU187" s="155" t="s">
        <v>80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249</v>
      </c>
      <c r="BM187" s="155" t="s">
        <v>1631</v>
      </c>
    </row>
    <row r="188" spans="1:65" s="2" customFormat="1" ht="29.25">
      <c r="A188" s="29"/>
      <c r="B188" s="30"/>
      <c r="C188" s="29"/>
      <c r="D188" s="157" t="s">
        <v>190</v>
      </c>
      <c r="E188" s="29"/>
      <c r="F188" s="158" t="s">
        <v>1630</v>
      </c>
      <c r="G188" s="29"/>
      <c r="H188" s="29"/>
      <c r="I188" s="159"/>
      <c r="J188" s="29"/>
      <c r="K188" s="29"/>
      <c r="L188" s="30"/>
      <c r="M188" s="160"/>
      <c r="N188" s="161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80</v>
      </c>
    </row>
    <row r="189" spans="1:65" s="2" customFormat="1" ht="49.15" customHeight="1">
      <c r="A189" s="29"/>
      <c r="B189" s="141"/>
      <c r="C189" s="162" t="s">
        <v>553</v>
      </c>
      <c r="D189" s="162" t="s">
        <v>220</v>
      </c>
      <c r="E189" s="163" t="s">
        <v>1249</v>
      </c>
      <c r="F189" s="164" t="s">
        <v>1250</v>
      </c>
      <c r="G189" s="165" t="s">
        <v>434</v>
      </c>
      <c r="H189" s="166">
        <v>1.4E-2</v>
      </c>
      <c r="I189" s="167"/>
      <c r="J189" s="168">
        <f>ROUND(I189*H189,2)</f>
        <v>0</v>
      </c>
      <c r="K189" s="169"/>
      <c r="L189" s="30"/>
      <c r="M189" s="170" t="s">
        <v>1</v>
      </c>
      <c r="N189" s="171" t="s">
        <v>37</v>
      </c>
      <c r="O189" s="55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5" t="s">
        <v>249</v>
      </c>
      <c r="AT189" s="155" t="s">
        <v>220</v>
      </c>
      <c r="AU189" s="155" t="s">
        <v>80</v>
      </c>
      <c r="AY189" s="14" t="s">
        <v>181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4" t="s">
        <v>80</v>
      </c>
      <c r="BK189" s="156">
        <f>ROUND(I189*H189,2)</f>
        <v>0</v>
      </c>
      <c r="BL189" s="14" t="s">
        <v>249</v>
      </c>
      <c r="BM189" s="155" t="s">
        <v>1632</v>
      </c>
    </row>
    <row r="190" spans="1:65" s="2" customFormat="1" ht="29.25">
      <c r="A190" s="29"/>
      <c r="B190" s="30"/>
      <c r="C190" s="29"/>
      <c r="D190" s="157" t="s">
        <v>190</v>
      </c>
      <c r="E190" s="29"/>
      <c r="F190" s="158" t="s">
        <v>1250</v>
      </c>
      <c r="G190" s="29"/>
      <c r="H190" s="29"/>
      <c r="I190" s="159"/>
      <c r="J190" s="29"/>
      <c r="K190" s="29"/>
      <c r="L190" s="30"/>
      <c r="M190" s="160"/>
      <c r="N190" s="161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190</v>
      </c>
      <c r="AU190" s="14" t="s">
        <v>80</v>
      </c>
    </row>
    <row r="191" spans="1:65" s="2" customFormat="1" ht="76.349999999999994" customHeight="1">
      <c r="A191" s="29"/>
      <c r="B191" s="141"/>
      <c r="C191" s="162" t="s">
        <v>555</v>
      </c>
      <c r="D191" s="162" t="s">
        <v>220</v>
      </c>
      <c r="E191" s="163" t="s">
        <v>1253</v>
      </c>
      <c r="F191" s="164" t="s">
        <v>1254</v>
      </c>
      <c r="G191" s="165" t="s">
        <v>434</v>
      </c>
      <c r="H191" s="166">
        <v>0.26600000000000001</v>
      </c>
      <c r="I191" s="167"/>
      <c r="J191" s="168">
        <f>ROUND(I191*H191,2)</f>
        <v>0</v>
      </c>
      <c r="K191" s="169"/>
      <c r="L191" s="30"/>
      <c r="M191" s="170" t="s">
        <v>1</v>
      </c>
      <c r="N191" s="171" t="s">
        <v>37</v>
      </c>
      <c r="O191" s="55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5" t="s">
        <v>249</v>
      </c>
      <c r="AT191" s="155" t="s">
        <v>220</v>
      </c>
      <c r="AU191" s="155" t="s">
        <v>80</v>
      </c>
      <c r="AY191" s="14" t="s">
        <v>181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4" t="s">
        <v>80</v>
      </c>
      <c r="BK191" s="156">
        <f>ROUND(I191*H191,2)</f>
        <v>0</v>
      </c>
      <c r="BL191" s="14" t="s">
        <v>249</v>
      </c>
      <c r="BM191" s="155" t="s">
        <v>1633</v>
      </c>
    </row>
    <row r="192" spans="1:65" s="2" customFormat="1" ht="48.75">
      <c r="A192" s="29"/>
      <c r="B192" s="30"/>
      <c r="C192" s="29"/>
      <c r="D192" s="157" t="s">
        <v>190</v>
      </c>
      <c r="E192" s="29"/>
      <c r="F192" s="158" t="s">
        <v>1256</v>
      </c>
      <c r="G192" s="29"/>
      <c r="H192" s="29"/>
      <c r="I192" s="159"/>
      <c r="J192" s="29"/>
      <c r="K192" s="29"/>
      <c r="L192" s="30"/>
      <c r="M192" s="172"/>
      <c r="N192" s="173"/>
      <c r="O192" s="174"/>
      <c r="P192" s="174"/>
      <c r="Q192" s="174"/>
      <c r="R192" s="174"/>
      <c r="S192" s="174"/>
      <c r="T192" s="175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190</v>
      </c>
      <c r="AU192" s="14" t="s">
        <v>80</v>
      </c>
    </row>
    <row r="193" spans="1:31" s="2" customFormat="1" ht="6.95" customHeight="1">
      <c r="A193" s="29"/>
      <c r="B193" s="44"/>
      <c r="C193" s="45"/>
      <c r="D193" s="45"/>
      <c r="E193" s="45"/>
      <c r="F193" s="45"/>
      <c r="G193" s="45"/>
      <c r="H193" s="45"/>
      <c r="I193" s="45"/>
      <c r="J193" s="45"/>
      <c r="K193" s="45"/>
      <c r="L193" s="30"/>
      <c r="M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</row>
  </sheetData>
  <autoFilter ref="C123:K192" xr:uid="{00000000-0009-0000-0000-00001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139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1634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ROUND((SUM(BE121:BE150)),  2)</f>
        <v>0</v>
      </c>
      <c r="G33" s="29"/>
      <c r="H33" s="29"/>
      <c r="I33" s="97">
        <v>0.21</v>
      </c>
      <c r="J33" s="96">
        <f>ROUND(((SUM(BE121:BE150))*I33),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ROUND((SUM(BF121:BF150)),  2)</f>
        <v>0</v>
      </c>
      <c r="G34" s="29"/>
      <c r="H34" s="29"/>
      <c r="I34" s="97">
        <v>0.12</v>
      </c>
      <c r="J34" s="96">
        <f>ROUND(((SUM(BF121:BF150))*I34),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ROUND((SUM(BG121:BG150)),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ROUND((SUM(BH121:BH150)),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ROUND((SUM(BI121:BI150)),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01-21-09 - Železn - Železniční propustek v km 193,509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10" customFormat="1" ht="19.899999999999999" customHeight="1">
      <c r="B98" s="113"/>
      <c r="D98" s="114" t="s">
        <v>1054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1:31" s="10" customFormat="1" ht="19.899999999999999" customHeight="1">
      <c r="B99" s="113"/>
      <c r="D99" s="114" t="s">
        <v>1056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31" s="10" customFormat="1" ht="19.899999999999999" customHeight="1">
      <c r="B100" s="113"/>
      <c r="D100" s="114" t="s">
        <v>1327</v>
      </c>
      <c r="E100" s="115"/>
      <c r="F100" s="115"/>
      <c r="G100" s="115"/>
      <c r="H100" s="115"/>
      <c r="I100" s="115"/>
      <c r="J100" s="116">
        <f>J141</f>
        <v>0</v>
      </c>
      <c r="L100" s="113"/>
    </row>
    <row r="101" spans="1:31" s="10" customFormat="1" ht="19.899999999999999" customHeight="1">
      <c r="B101" s="113"/>
      <c r="D101" s="114" t="s">
        <v>1058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6" t="str">
        <f>E7</f>
        <v>Oprava trati v úseku Luka nad Jihlavou-Jihlava-III. a IV. etapa BM</v>
      </c>
      <c r="F111" s="217"/>
      <c r="G111" s="217"/>
      <c r="H111" s="217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3" t="str">
        <f>E9</f>
        <v>SO 01-21-09 - Železn - Železniční propustek v km 193,509</v>
      </c>
      <c r="F113" s="218"/>
      <c r="G113" s="218"/>
      <c r="H113" s="218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 xml:space="preserve"> </v>
      </c>
      <c r="G115" s="29"/>
      <c r="H115" s="29"/>
      <c r="I115" s="24" t="s">
        <v>22</v>
      </c>
      <c r="J115" s="52" t="str">
        <f>IF(J12="","",J12)</f>
        <v>Vyplň údaj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23</v>
      </c>
      <c r="D117" s="29"/>
      <c r="E117" s="29"/>
      <c r="F117" s="22" t="str">
        <f>E15</f>
        <v xml:space="preserve"> </v>
      </c>
      <c r="G117" s="29"/>
      <c r="H117" s="29"/>
      <c r="I117" s="24" t="s">
        <v>28</v>
      </c>
      <c r="J117" s="27" t="str">
        <f>E21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30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7"/>
      <c r="B120" s="118"/>
      <c r="C120" s="119" t="s">
        <v>167</v>
      </c>
      <c r="D120" s="120" t="s">
        <v>57</v>
      </c>
      <c r="E120" s="120" t="s">
        <v>53</v>
      </c>
      <c r="F120" s="120" t="s">
        <v>54</v>
      </c>
      <c r="G120" s="120" t="s">
        <v>168</v>
      </c>
      <c r="H120" s="120" t="s">
        <v>169</v>
      </c>
      <c r="I120" s="120" t="s">
        <v>170</v>
      </c>
      <c r="J120" s="121" t="s">
        <v>160</v>
      </c>
      <c r="K120" s="122" t="s">
        <v>171</v>
      </c>
      <c r="L120" s="123"/>
      <c r="M120" s="59" t="s">
        <v>1</v>
      </c>
      <c r="N120" s="60" t="s">
        <v>36</v>
      </c>
      <c r="O120" s="60" t="s">
        <v>172</v>
      </c>
      <c r="P120" s="60" t="s">
        <v>173</v>
      </c>
      <c r="Q120" s="60" t="s">
        <v>174</v>
      </c>
      <c r="R120" s="60" t="s">
        <v>175</v>
      </c>
      <c r="S120" s="60" t="s">
        <v>176</v>
      </c>
      <c r="T120" s="61" t="s">
        <v>177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9"/>
      <c r="B121" s="30"/>
      <c r="C121" s="66" t="s">
        <v>178</v>
      </c>
      <c r="D121" s="29"/>
      <c r="E121" s="29"/>
      <c r="F121" s="29"/>
      <c r="G121" s="29"/>
      <c r="H121" s="29"/>
      <c r="I121" s="29"/>
      <c r="J121" s="124">
        <f>BK121</f>
        <v>0</v>
      </c>
      <c r="K121" s="29"/>
      <c r="L121" s="30"/>
      <c r="M121" s="62"/>
      <c r="N121" s="53"/>
      <c r="O121" s="63"/>
      <c r="P121" s="125">
        <f>P122</f>
        <v>0</v>
      </c>
      <c r="Q121" s="63"/>
      <c r="R121" s="125">
        <f>R122</f>
        <v>0</v>
      </c>
      <c r="S121" s="63"/>
      <c r="T121" s="126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71</v>
      </c>
      <c r="AU121" s="14" t="s">
        <v>162</v>
      </c>
      <c r="BK121" s="127">
        <f>BK122</f>
        <v>0</v>
      </c>
    </row>
    <row r="122" spans="1:65" s="12" customFormat="1" ht="25.9" customHeight="1">
      <c r="B122" s="128"/>
      <c r="D122" s="129" t="s">
        <v>71</v>
      </c>
      <c r="E122" s="130" t="s">
        <v>179</v>
      </c>
      <c r="F122" s="130" t="s">
        <v>180</v>
      </c>
      <c r="I122" s="131"/>
      <c r="J122" s="132">
        <f>BK122</f>
        <v>0</v>
      </c>
      <c r="L122" s="128"/>
      <c r="M122" s="133"/>
      <c r="N122" s="134"/>
      <c r="O122" s="134"/>
      <c r="P122" s="135">
        <f>P123+P126+P141+P148</f>
        <v>0</v>
      </c>
      <c r="Q122" s="134"/>
      <c r="R122" s="135">
        <f>R123+R126+R141+R148</f>
        <v>0</v>
      </c>
      <c r="S122" s="134"/>
      <c r="T122" s="136">
        <f>T123+T126+T141+T148</f>
        <v>0</v>
      </c>
      <c r="AR122" s="129" t="s">
        <v>80</v>
      </c>
      <c r="AT122" s="137" t="s">
        <v>71</v>
      </c>
      <c r="AU122" s="137" t="s">
        <v>72</v>
      </c>
      <c r="AY122" s="129" t="s">
        <v>181</v>
      </c>
      <c r="BK122" s="138">
        <f>BK123+BK126+BK141+BK148</f>
        <v>0</v>
      </c>
    </row>
    <row r="123" spans="1:65" s="12" customFormat="1" ht="22.9" customHeight="1">
      <c r="B123" s="128"/>
      <c r="D123" s="129" t="s">
        <v>71</v>
      </c>
      <c r="E123" s="139" t="s">
        <v>188</v>
      </c>
      <c r="F123" s="139" t="s">
        <v>1132</v>
      </c>
      <c r="I123" s="131"/>
      <c r="J123" s="140">
        <f>BK123</f>
        <v>0</v>
      </c>
      <c r="L123" s="128"/>
      <c r="M123" s="133"/>
      <c r="N123" s="134"/>
      <c r="O123" s="134"/>
      <c r="P123" s="135">
        <f>SUM(P124:P125)</f>
        <v>0</v>
      </c>
      <c r="Q123" s="134"/>
      <c r="R123" s="135">
        <f>SUM(R124:R125)</f>
        <v>0</v>
      </c>
      <c r="S123" s="134"/>
      <c r="T123" s="136">
        <f>SUM(T124:T125)</f>
        <v>0</v>
      </c>
      <c r="AR123" s="129" t="s">
        <v>80</v>
      </c>
      <c r="AT123" s="137" t="s">
        <v>71</v>
      </c>
      <c r="AU123" s="137" t="s">
        <v>80</v>
      </c>
      <c r="AY123" s="129" t="s">
        <v>181</v>
      </c>
      <c r="BK123" s="138">
        <f>SUM(BK124:BK125)</f>
        <v>0</v>
      </c>
    </row>
    <row r="124" spans="1:65" s="2" customFormat="1" ht="55.5" customHeight="1">
      <c r="A124" s="29"/>
      <c r="B124" s="141"/>
      <c r="C124" s="162" t="s">
        <v>80</v>
      </c>
      <c r="D124" s="162" t="s">
        <v>220</v>
      </c>
      <c r="E124" s="163" t="s">
        <v>1157</v>
      </c>
      <c r="F124" s="164" t="s">
        <v>1158</v>
      </c>
      <c r="G124" s="165" t="s">
        <v>633</v>
      </c>
      <c r="H124" s="166">
        <v>8</v>
      </c>
      <c r="I124" s="167"/>
      <c r="J124" s="168">
        <f>ROUND(I124*H124,2)</f>
        <v>0</v>
      </c>
      <c r="K124" s="169"/>
      <c r="L124" s="30"/>
      <c r="M124" s="170" t="s">
        <v>1</v>
      </c>
      <c r="N124" s="171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188</v>
      </c>
      <c r="AT124" s="155" t="s">
        <v>220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1635</v>
      </c>
    </row>
    <row r="125" spans="1:65" s="2" customFormat="1" ht="29.25">
      <c r="A125" s="29"/>
      <c r="B125" s="30"/>
      <c r="C125" s="29"/>
      <c r="D125" s="157" t="s">
        <v>190</v>
      </c>
      <c r="E125" s="29"/>
      <c r="F125" s="158" t="s">
        <v>1158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12" customFormat="1" ht="22.9" customHeight="1">
      <c r="B126" s="128"/>
      <c r="D126" s="129" t="s">
        <v>71</v>
      </c>
      <c r="E126" s="139" t="s">
        <v>219</v>
      </c>
      <c r="F126" s="139" t="s">
        <v>1164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SUM(P127:P140)</f>
        <v>0</v>
      </c>
      <c r="Q126" s="134"/>
      <c r="R126" s="135">
        <f>SUM(R127:R140)</f>
        <v>0</v>
      </c>
      <c r="S126" s="134"/>
      <c r="T126" s="136">
        <f>SUM(T127:T140)</f>
        <v>0</v>
      </c>
      <c r="AR126" s="129" t="s">
        <v>80</v>
      </c>
      <c r="AT126" s="137" t="s">
        <v>71</v>
      </c>
      <c r="AU126" s="137" t="s">
        <v>80</v>
      </c>
      <c r="AY126" s="129" t="s">
        <v>181</v>
      </c>
      <c r="BK126" s="138">
        <f>SUM(BK127:BK140)</f>
        <v>0</v>
      </c>
    </row>
    <row r="127" spans="1:65" s="2" customFormat="1" ht="24.2" customHeight="1">
      <c r="A127" s="29"/>
      <c r="B127" s="141"/>
      <c r="C127" s="162" t="s">
        <v>187</v>
      </c>
      <c r="D127" s="162" t="s">
        <v>220</v>
      </c>
      <c r="E127" s="163" t="s">
        <v>1165</v>
      </c>
      <c r="F127" s="164" t="s">
        <v>1166</v>
      </c>
      <c r="G127" s="165" t="s">
        <v>368</v>
      </c>
      <c r="H127" s="166">
        <v>1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1636</v>
      </c>
    </row>
    <row r="128" spans="1:65" s="2" customFormat="1" ht="19.5">
      <c r="A128" s="29"/>
      <c r="B128" s="30"/>
      <c r="C128" s="29"/>
      <c r="D128" s="157" t="s">
        <v>190</v>
      </c>
      <c r="E128" s="29"/>
      <c r="F128" s="158" t="s">
        <v>1166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4.2" customHeight="1">
      <c r="A129" s="29"/>
      <c r="B129" s="141"/>
      <c r="C129" s="162" t="s">
        <v>82</v>
      </c>
      <c r="D129" s="162" t="s">
        <v>220</v>
      </c>
      <c r="E129" s="163" t="s">
        <v>1168</v>
      </c>
      <c r="F129" s="164" t="s">
        <v>1169</v>
      </c>
      <c r="G129" s="165" t="s">
        <v>633</v>
      </c>
      <c r="H129" s="166">
        <v>8.6999999999999993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1637</v>
      </c>
    </row>
    <row r="130" spans="1:65" s="2" customFormat="1" ht="11.25">
      <c r="A130" s="29"/>
      <c r="B130" s="30"/>
      <c r="C130" s="29"/>
      <c r="D130" s="157" t="s">
        <v>190</v>
      </c>
      <c r="E130" s="29"/>
      <c r="F130" s="158" t="s">
        <v>1169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21.75" customHeight="1">
      <c r="A131" s="29"/>
      <c r="B131" s="141"/>
      <c r="C131" s="162" t="s">
        <v>195</v>
      </c>
      <c r="D131" s="162" t="s">
        <v>220</v>
      </c>
      <c r="E131" s="163" t="s">
        <v>1638</v>
      </c>
      <c r="F131" s="164" t="s">
        <v>1639</v>
      </c>
      <c r="G131" s="165" t="s">
        <v>633</v>
      </c>
      <c r="H131" s="166">
        <v>71.400000000000006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1640</v>
      </c>
    </row>
    <row r="132" spans="1:65" s="2" customFormat="1" ht="11.25">
      <c r="A132" s="29"/>
      <c r="B132" s="30"/>
      <c r="C132" s="29"/>
      <c r="D132" s="157" t="s">
        <v>190</v>
      </c>
      <c r="E132" s="29"/>
      <c r="F132" s="158" t="s">
        <v>1639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24.2" customHeight="1">
      <c r="A133" s="29"/>
      <c r="B133" s="141"/>
      <c r="C133" s="162" t="s">
        <v>188</v>
      </c>
      <c r="D133" s="162" t="s">
        <v>220</v>
      </c>
      <c r="E133" s="163" t="s">
        <v>1174</v>
      </c>
      <c r="F133" s="164" t="s">
        <v>1175</v>
      </c>
      <c r="G133" s="165" t="s">
        <v>476</v>
      </c>
      <c r="H133" s="166">
        <v>1.4279999999999999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1641</v>
      </c>
    </row>
    <row r="134" spans="1:65" s="2" customFormat="1" ht="19.5">
      <c r="A134" s="29"/>
      <c r="B134" s="30"/>
      <c r="C134" s="29"/>
      <c r="D134" s="157" t="s">
        <v>190</v>
      </c>
      <c r="E134" s="29"/>
      <c r="F134" s="158" t="s">
        <v>1175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16.5" customHeight="1">
      <c r="A135" s="29"/>
      <c r="B135" s="141"/>
      <c r="C135" s="142" t="s">
        <v>203</v>
      </c>
      <c r="D135" s="142" t="s">
        <v>183</v>
      </c>
      <c r="E135" s="143" t="s">
        <v>1177</v>
      </c>
      <c r="F135" s="144" t="s">
        <v>1178</v>
      </c>
      <c r="G135" s="145" t="s">
        <v>434</v>
      </c>
      <c r="H135" s="146">
        <v>2.9990000000000001</v>
      </c>
      <c r="I135" s="147"/>
      <c r="J135" s="148">
        <f>ROUND(I135*H135,2)</f>
        <v>0</v>
      </c>
      <c r="K135" s="149"/>
      <c r="L135" s="150"/>
      <c r="M135" s="151" t="s">
        <v>1</v>
      </c>
      <c r="N135" s="152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187</v>
      </c>
      <c r="AT135" s="155" t="s">
        <v>183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1642</v>
      </c>
    </row>
    <row r="136" spans="1:65" s="2" customFormat="1" ht="11.25">
      <c r="A136" s="29"/>
      <c r="B136" s="30"/>
      <c r="C136" s="29"/>
      <c r="D136" s="157" t="s">
        <v>190</v>
      </c>
      <c r="E136" s="29"/>
      <c r="F136" s="158" t="s">
        <v>1178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33" customHeight="1">
      <c r="A137" s="29"/>
      <c r="B137" s="141"/>
      <c r="C137" s="162" t="s">
        <v>207</v>
      </c>
      <c r="D137" s="162" t="s">
        <v>220</v>
      </c>
      <c r="E137" s="163" t="s">
        <v>1180</v>
      </c>
      <c r="F137" s="164" t="s">
        <v>1181</v>
      </c>
      <c r="G137" s="165" t="s">
        <v>633</v>
      </c>
      <c r="H137" s="166">
        <v>71.400000000000006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1643</v>
      </c>
    </row>
    <row r="138" spans="1:65" s="2" customFormat="1" ht="19.5">
      <c r="A138" s="29"/>
      <c r="B138" s="30"/>
      <c r="C138" s="29"/>
      <c r="D138" s="157" t="s">
        <v>190</v>
      </c>
      <c r="E138" s="29"/>
      <c r="F138" s="158" t="s">
        <v>1181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55.5" customHeight="1">
      <c r="A139" s="29"/>
      <c r="B139" s="141"/>
      <c r="C139" s="162" t="s">
        <v>211</v>
      </c>
      <c r="D139" s="162" t="s">
        <v>220</v>
      </c>
      <c r="E139" s="163" t="s">
        <v>1192</v>
      </c>
      <c r="F139" s="164" t="s">
        <v>1193</v>
      </c>
      <c r="G139" s="165" t="s">
        <v>413</v>
      </c>
      <c r="H139" s="166">
        <v>75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1644</v>
      </c>
    </row>
    <row r="140" spans="1:65" s="2" customFormat="1" ht="39">
      <c r="A140" s="29"/>
      <c r="B140" s="30"/>
      <c r="C140" s="29"/>
      <c r="D140" s="157" t="s">
        <v>190</v>
      </c>
      <c r="E140" s="29"/>
      <c r="F140" s="158" t="s">
        <v>1193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12" customFormat="1" ht="22.9" customHeight="1">
      <c r="B141" s="128"/>
      <c r="D141" s="129" t="s">
        <v>71</v>
      </c>
      <c r="E141" s="139" t="s">
        <v>1198</v>
      </c>
      <c r="F141" s="139" t="s">
        <v>1397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SUM(P142:P147)</f>
        <v>0</v>
      </c>
      <c r="Q141" s="134"/>
      <c r="R141" s="135">
        <f>SUM(R142:R147)</f>
        <v>0</v>
      </c>
      <c r="S141" s="134"/>
      <c r="T141" s="136">
        <f>SUM(T142:T147)</f>
        <v>0</v>
      </c>
      <c r="AR141" s="129" t="s">
        <v>80</v>
      </c>
      <c r="AT141" s="137" t="s">
        <v>71</v>
      </c>
      <c r="AU141" s="137" t="s">
        <v>80</v>
      </c>
      <c r="AY141" s="129" t="s">
        <v>181</v>
      </c>
      <c r="BK141" s="138">
        <f>SUM(BK142:BK147)</f>
        <v>0</v>
      </c>
    </row>
    <row r="142" spans="1:65" s="2" customFormat="1" ht="44.25" customHeight="1">
      <c r="A142" s="29"/>
      <c r="B142" s="141"/>
      <c r="C142" s="162" t="s">
        <v>219</v>
      </c>
      <c r="D142" s="162" t="s">
        <v>220</v>
      </c>
      <c r="E142" s="163" t="s">
        <v>1206</v>
      </c>
      <c r="F142" s="164" t="s">
        <v>1207</v>
      </c>
      <c r="G142" s="165" t="s">
        <v>434</v>
      </c>
      <c r="H142" s="166">
        <v>3.57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1645</v>
      </c>
    </row>
    <row r="143" spans="1:65" s="2" customFormat="1" ht="29.25">
      <c r="A143" s="29"/>
      <c r="B143" s="30"/>
      <c r="C143" s="29"/>
      <c r="D143" s="157" t="s">
        <v>190</v>
      </c>
      <c r="E143" s="29"/>
      <c r="F143" s="158" t="s">
        <v>1207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33" customHeight="1">
      <c r="A144" s="29"/>
      <c r="B144" s="141"/>
      <c r="C144" s="162" t="s">
        <v>225</v>
      </c>
      <c r="D144" s="162" t="s">
        <v>220</v>
      </c>
      <c r="E144" s="163" t="s">
        <v>1209</v>
      </c>
      <c r="F144" s="164" t="s">
        <v>1210</v>
      </c>
      <c r="G144" s="165" t="s">
        <v>434</v>
      </c>
      <c r="H144" s="166">
        <v>3.573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1646</v>
      </c>
    </row>
    <row r="145" spans="1:65" s="2" customFormat="1" ht="19.5">
      <c r="A145" s="29"/>
      <c r="B145" s="30"/>
      <c r="C145" s="29"/>
      <c r="D145" s="157" t="s">
        <v>190</v>
      </c>
      <c r="E145" s="29"/>
      <c r="F145" s="158" t="s">
        <v>1210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44.25" customHeight="1">
      <c r="A146" s="29"/>
      <c r="B146" s="141"/>
      <c r="C146" s="162" t="s">
        <v>229</v>
      </c>
      <c r="D146" s="162" t="s">
        <v>220</v>
      </c>
      <c r="E146" s="163" t="s">
        <v>1212</v>
      </c>
      <c r="F146" s="164" t="s">
        <v>1213</v>
      </c>
      <c r="G146" s="165" t="s">
        <v>434</v>
      </c>
      <c r="H146" s="166">
        <v>67.887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1647</v>
      </c>
    </row>
    <row r="147" spans="1:65" s="2" customFormat="1" ht="29.25">
      <c r="A147" s="29"/>
      <c r="B147" s="30"/>
      <c r="C147" s="29"/>
      <c r="D147" s="157" t="s">
        <v>190</v>
      </c>
      <c r="E147" s="29"/>
      <c r="F147" s="158" t="s">
        <v>1213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12" customFormat="1" ht="22.9" customHeight="1">
      <c r="B148" s="128"/>
      <c r="D148" s="129" t="s">
        <v>71</v>
      </c>
      <c r="E148" s="139" t="s">
        <v>1215</v>
      </c>
      <c r="F148" s="139" t="s">
        <v>1216</v>
      </c>
      <c r="I148" s="131"/>
      <c r="J148" s="140">
        <f>BK148</f>
        <v>0</v>
      </c>
      <c r="L148" s="128"/>
      <c r="M148" s="133"/>
      <c r="N148" s="134"/>
      <c r="O148" s="134"/>
      <c r="P148" s="135">
        <f>SUM(P149:P150)</f>
        <v>0</v>
      </c>
      <c r="Q148" s="134"/>
      <c r="R148" s="135">
        <f>SUM(R149:R150)</f>
        <v>0</v>
      </c>
      <c r="S148" s="134"/>
      <c r="T148" s="136">
        <f>SUM(T149:T150)</f>
        <v>0</v>
      </c>
      <c r="AR148" s="129" t="s">
        <v>80</v>
      </c>
      <c r="AT148" s="137" t="s">
        <v>71</v>
      </c>
      <c r="AU148" s="137" t="s">
        <v>80</v>
      </c>
      <c r="AY148" s="129" t="s">
        <v>181</v>
      </c>
      <c r="BK148" s="138">
        <f>SUM(BK149:BK150)</f>
        <v>0</v>
      </c>
    </row>
    <row r="149" spans="1:65" s="2" customFormat="1" ht="44.25" customHeight="1">
      <c r="A149" s="29"/>
      <c r="B149" s="141"/>
      <c r="C149" s="162" t="s">
        <v>8</v>
      </c>
      <c r="D149" s="162" t="s">
        <v>220</v>
      </c>
      <c r="E149" s="163" t="s">
        <v>1217</v>
      </c>
      <c r="F149" s="164" t="s">
        <v>1218</v>
      </c>
      <c r="G149" s="165" t="s">
        <v>434</v>
      </c>
      <c r="H149" s="166">
        <v>15.192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1648</v>
      </c>
    </row>
    <row r="150" spans="1:65" s="2" customFormat="1" ht="29.25">
      <c r="A150" s="29"/>
      <c r="B150" s="30"/>
      <c r="C150" s="29"/>
      <c r="D150" s="157" t="s">
        <v>190</v>
      </c>
      <c r="E150" s="29"/>
      <c r="F150" s="158" t="s">
        <v>1218</v>
      </c>
      <c r="G150" s="29"/>
      <c r="H150" s="29"/>
      <c r="I150" s="159"/>
      <c r="J150" s="29"/>
      <c r="K150" s="29"/>
      <c r="L150" s="30"/>
      <c r="M150" s="172"/>
      <c r="N150" s="173"/>
      <c r="O150" s="174"/>
      <c r="P150" s="174"/>
      <c r="Q150" s="174"/>
      <c r="R150" s="174"/>
      <c r="S150" s="174"/>
      <c r="T150" s="175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6.95" customHeight="1">
      <c r="A151" s="29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30"/>
      <c r="M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</row>
  </sheetData>
  <autoFilter ref="C120:K150" xr:uid="{00000000-0009-0000-0000-00001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2:BM20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142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1649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ROUND((SUM(BE125:BE202)),  2)</f>
        <v>0</v>
      </c>
      <c r="G33" s="29"/>
      <c r="H33" s="29"/>
      <c r="I33" s="97">
        <v>0.21</v>
      </c>
      <c r="J33" s="96">
        <f>ROUND(((SUM(BE125:BE202))*I33),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ROUND((SUM(BF125:BF202)),  2)</f>
        <v>0</v>
      </c>
      <c r="G34" s="29"/>
      <c r="H34" s="29"/>
      <c r="I34" s="97">
        <v>0.12</v>
      </c>
      <c r="J34" s="96">
        <f>ROUND(((SUM(BF125:BF202))*I34),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ROUND((SUM(BG125:BG202)),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ROUND((SUM(BH125:BH202)),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ROUND((SUM(BI125:BI202)),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01-21-10 - Železniční propustek v km 193,711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J144</f>
        <v>0</v>
      </c>
      <c r="L99" s="113"/>
    </row>
    <row r="100" spans="1:31" s="10" customFormat="1" ht="14.85" customHeight="1">
      <c r="B100" s="113"/>
      <c r="D100" s="114" t="s">
        <v>1520</v>
      </c>
      <c r="E100" s="115"/>
      <c r="F100" s="115"/>
      <c r="G100" s="115"/>
      <c r="H100" s="115"/>
      <c r="I100" s="115"/>
      <c r="J100" s="116">
        <f>J165</f>
        <v>0</v>
      </c>
      <c r="L100" s="113"/>
    </row>
    <row r="101" spans="1:31" s="10" customFormat="1" ht="19.899999999999999" customHeight="1">
      <c r="B101" s="113"/>
      <c r="D101" s="114" t="s">
        <v>1056</v>
      </c>
      <c r="E101" s="115"/>
      <c r="F101" s="115"/>
      <c r="G101" s="115"/>
      <c r="H101" s="115"/>
      <c r="I101" s="115"/>
      <c r="J101" s="116">
        <f>J172</f>
        <v>0</v>
      </c>
      <c r="L101" s="113"/>
    </row>
    <row r="102" spans="1:31" s="10" customFormat="1" ht="19.899999999999999" customHeight="1">
      <c r="B102" s="113"/>
      <c r="D102" s="114" t="s">
        <v>1327</v>
      </c>
      <c r="E102" s="115"/>
      <c r="F102" s="115"/>
      <c r="G102" s="115"/>
      <c r="H102" s="115"/>
      <c r="I102" s="115"/>
      <c r="J102" s="116">
        <f>J181</f>
        <v>0</v>
      </c>
      <c r="L102" s="113"/>
    </row>
    <row r="103" spans="1:31" s="10" customFormat="1" ht="19.899999999999999" customHeight="1">
      <c r="B103" s="113"/>
      <c r="D103" s="114" t="s">
        <v>1058</v>
      </c>
      <c r="E103" s="115"/>
      <c r="F103" s="115"/>
      <c r="G103" s="115"/>
      <c r="H103" s="115"/>
      <c r="I103" s="115"/>
      <c r="J103" s="116">
        <f>J188</f>
        <v>0</v>
      </c>
      <c r="L103" s="113"/>
    </row>
    <row r="104" spans="1:31" s="9" customFormat="1" ht="24.95" customHeight="1">
      <c r="B104" s="109"/>
      <c r="D104" s="110" t="s">
        <v>1059</v>
      </c>
      <c r="E104" s="111"/>
      <c r="F104" s="111"/>
      <c r="G104" s="111"/>
      <c r="H104" s="111"/>
      <c r="I104" s="111"/>
      <c r="J104" s="112">
        <f>J191</f>
        <v>0</v>
      </c>
      <c r="L104" s="109"/>
    </row>
    <row r="105" spans="1:31" s="10" customFormat="1" ht="19.899999999999999" customHeight="1">
      <c r="B105" s="113"/>
      <c r="D105" s="114" t="s">
        <v>1060</v>
      </c>
      <c r="E105" s="115"/>
      <c r="F105" s="115"/>
      <c r="G105" s="115"/>
      <c r="H105" s="115"/>
      <c r="I105" s="115"/>
      <c r="J105" s="116">
        <f>J192</f>
        <v>0</v>
      </c>
      <c r="L105" s="113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166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6" t="str">
        <f>E7</f>
        <v>Oprava trati v úseku Luka nad Jihlavou-Jihlava-III. a IV. etapa BM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156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13" t="str">
        <f>E9</f>
        <v>SO 01-21-10 - Železniční propustek v km 193,711</v>
      </c>
      <c r="F117" s="218"/>
      <c r="G117" s="218"/>
      <c r="H117" s="218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20</v>
      </c>
      <c r="D119" s="29"/>
      <c r="E119" s="29"/>
      <c r="F119" s="22" t="str">
        <f>F12</f>
        <v xml:space="preserve"> </v>
      </c>
      <c r="G119" s="29"/>
      <c r="H119" s="29"/>
      <c r="I119" s="24" t="s">
        <v>22</v>
      </c>
      <c r="J119" s="52" t="str">
        <f>IF(J12="","",J12)</f>
        <v>Vyplň údaj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 xml:space="preserve"> </v>
      </c>
      <c r="G121" s="29"/>
      <c r="H121" s="29"/>
      <c r="I121" s="24" t="s">
        <v>28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30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167</v>
      </c>
      <c r="D124" s="120" t="s">
        <v>57</v>
      </c>
      <c r="E124" s="120" t="s">
        <v>53</v>
      </c>
      <c r="F124" s="120" t="s">
        <v>54</v>
      </c>
      <c r="G124" s="120" t="s">
        <v>168</v>
      </c>
      <c r="H124" s="120" t="s">
        <v>169</v>
      </c>
      <c r="I124" s="120" t="s">
        <v>170</v>
      </c>
      <c r="J124" s="121" t="s">
        <v>160</v>
      </c>
      <c r="K124" s="122" t="s">
        <v>171</v>
      </c>
      <c r="L124" s="123"/>
      <c r="M124" s="59" t="s">
        <v>1</v>
      </c>
      <c r="N124" s="60" t="s">
        <v>36</v>
      </c>
      <c r="O124" s="60" t="s">
        <v>172</v>
      </c>
      <c r="P124" s="60" t="s">
        <v>173</v>
      </c>
      <c r="Q124" s="60" t="s">
        <v>174</v>
      </c>
      <c r="R124" s="60" t="s">
        <v>175</v>
      </c>
      <c r="S124" s="60" t="s">
        <v>176</v>
      </c>
      <c r="T124" s="61" t="s">
        <v>177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178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P126+P191</f>
        <v>0</v>
      </c>
      <c r="Q125" s="63"/>
      <c r="R125" s="125">
        <f>R126+R191</f>
        <v>0</v>
      </c>
      <c r="S125" s="63"/>
      <c r="T125" s="126">
        <f>T126+T191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71</v>
      </c>
      <c r="AU125" s="14" t="s">
        <v>162</v>
      </c>
      <c r="BK125" s="127">
        <f>BK126+BK191</f>
        <v>0</v>
      </c>
    </row>
    <row r="126" spans="1:65" s="12" customFormat="1" ht="25.9" customHeight="1">
      <c r="B126" s="128"/>
      <c r="D126" s="129" t="s">
        <v>71</v>
      </c>
      <c r="E126" s="130" t="s">
        <v>179</v>
      </c>
      <c r="F126" s="130" t="s">
        <v>180</v>
      </c>
      <c r="I126" s="131"/>
      <c r="J126" s="132">
        <f>BK126</f>
        <v>0</v>
      </c>
      <c r="L126" s="128"/>
      <c r="M126" s="133"/>
      <c r="N126" s="134"/>
      <c r="O126" s="134"/>
      <c r="P126" s="135">
        <f>P127+P144+P172+P181+P188</f>
        <v>0</v>
      </c>
      <c r="Q126" s="134"/>
      <c r="R126" s="135">
        <f>R127+R144+R172+R181+R188</f>
        <v>0</v>
      </c>
      <c r="S126" s="134"/>
      <c r="T126" s="136">
        <f>T127+T144+T172+T181+T188</f>
        <v>0</v>
      </c>
      <c r="AR126" s="129" t="s">
        <v>80</v>
      </c>
      <c r="AT126" s="137" t="s">
        <v>71</v>
      </c>
      <c r="AU126" s="137" t="s">
        <v>72</v>
      </c>
      <c r="AY126" s="129" t="s">
        <v>181</v>
      </c>
      <c r="BK126" s="138">
        <f>BK127+BK144+BK172+BK181+BK188</f>
        <v>0</v>
      </c>
    </row>
    <row r="127" spans="1:65" s="12" customFormat="1" ht="22.9" customHeight="1">
      <c r="B127" s="128"/>
      <c r="D127" s="129" t="s">
        <v>71</v>
      </c>
      <c r="E127" s="139" t="s">
        <v>80</v>
      </c>
      <c r="F127" s="139" t="s">
        <v>1061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SUM(P128:P143)</f>
        <v>0</v>
      </c>
      <c r="Q127" s="134"/>
      <c r="R127" s="135">
        <f>SUM(R128:R143)</f>
        <v>0</v>
      </c>
      <c r="S127" s="134"/>
      <c r="T127" s="136">
        <f>SUM(T128:T143)</f>
        <v>0</v>
      </c>
      <c r="AR127" s="129" t="s">
        <v>80</v>
      </c>
      <c r="AT127" s="137" t="s">
        <v>71</v>
      </c>
      <c r="AU127" s="137" t="s">
        <v>80</v>
      </c>
      <c r="AY127" s="129" t="s">
        <v>181</v>
      </c>
      <c r="BK127" s="138">
        <f>SUM(BK128:BK143)</f>
        <v>0</v>
      </c>
    </row>
    <row r="128" spans="1:65" s="2" customFormat="1" ht="37.9" customHeight="1">
      <c r="A128" s="29"/>
      <c r="B128" s="141"/>
      <c r="C128" s="162" t="s">
        <v>80</v>
      </c>
      <c r="D128" s="162" t="s">
        <v>220</v>
      </c>
      <c r="E128" s="163" t="s">
        <v>1062</v>
      </c>
      <c r="F128" s="164" t="s">
        <v>1063</v>
      </c>
      <c r="G128" s="165" t="s">
        <v>476</v>
      </c>
      <c r="H128" s="166">
        <v>81.88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1650</v>
      </c>
    </row>
    <row r="129" spans="1:65" s="2" customFormat="1" ht="29.25">
      <c r="A129" s="29"/>
      <c r="B129" s="30"/>
      <c r="C129" s="29"/>
      <c r="D129" s="157" t="s">
        <v>190</v>
      </c>
      <c r="E129" s="29"/>
      <c r="F129" s="158" t="s">
        <v>1063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49.15" customHeight="1">
      <c r="A130" s="29"/>
      <c r="B130" s="141"/>
      <c r="C130" s="162" t="s">
        <v>82</v>
      </c>
      <c r="D130" s="162" t="s">
        <v>220</v>
      </c>
      <c r="E130" s="163" t="s">
        <v>1065</v>
      </c>
      <c r="F130" s="164" t="s">
        <v>1066</v>
      </c>
      <c r="G130" s="165" t="s">
        <v>476</v>
      </c>
      <c r="H130" s="166">
        <v>81.88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1651</v>
      </c>
    </row>
    <row r="131" spans="1:65" s="2" customFormat="1" ht="29.25">
      <c r="A131" s="29"/>
      <c r="B131" s="30"/>
      <c r="C131" s="29"/>
      <c r="D131" s="157" t="s">
        <v>190</v>
      </c>
      <c r="E131" s="29"/>
      <c r="F131" s="158" t="s">
        <v>1066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62.65" customHeight="1">
      <c r="A132" s="29"/>
      <c r="B132" s="141"/>
      <c r="C132" s="162" t="s">
        <v>195</v>
      </c>
      <c r="D132" s="162" t="s">
        <v>220</v>
      </c>
      <c r="E132" s="163" t="s">
        <v>1068</v>
      </c>
      <c r="F132" s="164" t="s">
        <v>1069</v>
      </c>
      <c r="G132" s="165" t="s">
        <v>476</v>
      </c>
      <c r="H132" s="166">
        <v>81.88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1652</v>
      </c>
    </row>
    <row r="133" spans="1:65" s="2" customFormat="1" ht="39">
      <c r="A133" s="29"/>
      <c r="B133" s="30"/>
      <c r="C133" s="29"/>
      <c r="D133" s="157" t="s">
        <v>190</v>
      </c>
      <c r="E133" s="29"/>
      <c r="F133" s="158" t="s">
        <v>1069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6.75" customHeight="1">
      <c r="A134" s="29"/>
      <c r="B134" s="141"/>
      <c r="C134" s="162" t="s">
        <v>188</v>
      </c>
      <c r="D134" s="162" t="s">
        <v>220</v>
      </c>
      <c r="E134" s="163" t="s">
        <v>1071</v>
      </c>
      <c r="F134" s="164" t="s">
        <v>1072</v>
      </c>
      <c r="G134" s="165" t="s">
        <v>476</v>
      </c>
      <c r="H134" s="166">
        <v>409.4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1653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1074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44.25" customHeight="1">
      <c r="A136" s="29"/>
      <c r="B136" s="141"/>
      <c r="C136" s="162" t="s">
        <v>203</v>
      </c>
      <c r="D136" s="162" t="s">
        <v>220</v>
      </c>
      <c r="E136" s="163" t="s">
        <v>1075</v>
      </c>
      <c r="F136" s="164" t="s">
        <v>1076</v>
      </c>
      <c r="G136" s="165" t="s">
        <v>434</v>
      </c>
      <c r="H136" s="166">
        <v>155.572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1654</v>
      </c>
    </row>
    <row r="137" spans="1:65" s="2" customFormat="1" ht="29.25">
      <c r="A137" s="29"/>
      <c r="B137" s="30"/>
      <c r="C137" s="29"/>
      <c r="D137" s="157" t="s">
        <v>190</v>
      </c>
      <c r="E137" s="29"/>
      <c r="F137" s="158" t="s">
        <v>1076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37.9" customHeight="1">
      <c r="A138" s="29"/>
      <c r="B138" s="141"/>
      <c r="C138" s="162" t="s">
        <v>207</v>
      </c>
      <c r="D138" s="162" t="s">
        <v>220</v>
      </c>
      <c r="E138" s="163" t="s">
        <v>1078</v>
      </c>
      <c r="F138" s="164" t="s">
        <v>1079</v>
      </c>
      <c r="G138" s="165" t="s">
        <v>476</v>
      </c>
      <c r="H138" s="166">
        <v>81.88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1655</v>
      </c>
    </row>
    <row r="139" spans="1:65" s="2" customFormat="1" ht="19.5">
      <c r="A139" s="29"/>
      <c r="B139" s="30"/>
      <c r="C139" s="29"/>
      <c r="D139" s="157" t="s">
        <v>190</v>
      </c>
      <c r="E139" s="29"/>
      <c r="F139" s="158" t="s">
        <v>1079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66.75" customHeight="1">
      <c r="A140" s="29"/>
      <c r="B140" s="141"/>
      <c r="C140" s="162" t="s">
        <v>211</v>
      </c>
      <c r="D140" s="162" t="s">
        <v>220</v>
      </c>
      <c r="E140" s="163" t="s">
        <v>1081</v>
      </c>
      <c r="F140" s="164" t="s">
        <v>1082</v>
      </c>
      <c r="G140" s="165" t="s">
        <v>476</v>
      </c>
      <c r="H140" s="166">
        <v>63.7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1656</v>
      </c>
    </row>
    <row r="141" spans="1:65" s="2" customFormat="1" ht="39">
      <c r="A141" s="29"/>
      <c r="B141" s="30"/>
      <c r="C141" s="29"/>
      <c r="D141" s="157" t="s">
        <v>190</v>
      </c>
      <c r="E141" s="29"/>
      <c r="F141" s="158" t="s">
        <v>1082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16.5" customHeight="1">
      <c r="A142" s="29"/>
      <c r="B142" s="141"/>
      <c r="C142" s="142" t="s">
        <v>187</v>
      </c>
      <c r="D142" s="142" t="s">
        <v>183</v>
      </c>
      <c r="E142" s="143" t="s">
        <v>1084</v>
      </c>
      <c r="F142" s="144" t="s">
        <v>1085</v>
      </c>
      <c r="G142" s="145" t="s">
        <v>434</v>
      </c>
      <c r="H142" s="146">
        <v>133.77000000000001</v>
      </c>
      <c r="I142" s="147"/>
      <c r="J142" s="148">
        <f>ROUND(I142*H142,2)</f>
        <v>0</v>
      </c>
      <c r="K142" s="149"/>
      <c r="L142" s="150"/>
      <c r="M142" s="151" t="s">
        <v>1</v>
      </c>
      <c r="N142" s="152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187</v>
      </c>
      <c r="AT142" s="155" t="s">
        <v>183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1657</v>
      </c>
    </row>
    <row r="143" spans="1:65" s="2" customFormat="1" ht="11.25">
      <c r="A143" s="29"/>
      <c r="B143" s="30"/>
      <c r="C143" s="29"/>
      <c r="D143" s="157" t="s">
        <v>190</v>
      </c>
      <c r="E143" s="29"/>
      <c r="F143" s="158" t="s">
        <v>1085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12" customFormat="1" ht="22.9" customHeight="1">
      <c r="B144" s="128"/>
      <c r="D144" s="129" t="s">
        <v>71</v>
      </c>
      <c r="E144" s="139" t="s">
        <v>82</v>
      </c>
      <c r="F144" s="139" t="s">
        <v>1103</v>
      </c>
      <c r="I144" s="131"/>
      <c r="J144" s="140">
        <f>BK144</f>
        <v>0</v>
      </c>
      <c r="L144" s="128"/>
      <c r="M144" s="133"/>
      <c r="N144" s="134"/>
      <c r="O144" s="134"/>
      <c r="P144" s="135">
        <f>P145+SUM(P146:P165)</f>
        <v>0</v>
      </c>
      <c r="Q144" s="134"/>
      <c r="R144" s="135">
        <f>R145+SUM(R146:R165)</f>
        <v>0</v>
      </c>
      <c r="S144" s="134"/>
      <c r="T144" s="136">
        <f>T145+SUM(T146:T165)</f>
        <v>0</v>
      </c>
      <c r="AR144" s="129" t="s">
        <v>80</v>
      </c>
      <c r="AT144" s="137" t="s">
        <v>71</v>
      </c>
      <c r="AU144" s="137" t="s">
        <v>80</v>
      </c>
      <c r="AY144" s="129" t="s">
        <v>181</v>
      </c>
      <c r="BK144" s="138">
        <f>BK145+SUM(BK146:BK165)</f>
        <v>0</v>
      </c>
    </row>
    <row r="145" spans="1:65" s="2" customFormat="1" ht="24.2" customHeight="1">
      <c r="A145" s="29"/>
      <c r="B145" s="141"/>
      <c r="C145" s="162" t="s">
        <v>219</v>
      </c>
      <c r="D145" s="162" t="s">
        <v>220</v>
      </c>
      <c r="E145" s="163" t="s">
        <v>1658</v>
      </c>
      <c r="F145" s="164" t="s">
        <v>1659</v>
      </c>
      <c r="G145" s="165" t="s">
        <v>476</v>
      </c>
      <c r="H145" s="166">
        <v>5.6109999999999998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1660</v>
      </c>
    </row>
    <row r="146" spans="1:65" s="2" customFormat="1" ht="19.5">
      <c r="A146" s="29"/>
      <c r="B146" s="30"/>
      <c r="C146" s="29"/>
      <c r="D146" s="157" t="s">
        <v>190</v>
      </c>
      <c r="E146" s="29"/>
      <c r="F146" s="158" t="s">
        <v>1659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33" customHeight="1">
      <c r="A147" s="29"/>
      <c r="B147" s="141"/>
      <c r="C147" s="162" t="s">
        <v>225</v>
      </c>
      <c r="D147" s="162" t="s">
        <v>220</v>
      </c>
      <c r="E147" s="163" t="s">
        <v>1661</v>
      </c>
      <c r="F147" s="164" t="s">
        <v>1662</v>
      </c>
      <c r="G147" s="165" t="s">
        <v>476</v>
      </c>
      <c r="H147" s="166">
        <v>5.6109999999999998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1663</v>
      </c>
    </row>
    <row r="148" spans="1:65" s="2" customFormat="1" ht="19.5">
      <c r="A148" s="29"/>
      <c r="B148" s="30"/>
      <c r="C148" s="29"/>
      <c r="D148" s="157" t="s">
        <v>190</v>
      </c>
      <c r="E148" s="29"/>
      <c r="F148" s="158" t="s">
        <v>1662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16.5" customHeight="1">
      <c r="A149" s="29"/>
      <c r="B149" s="141"/>
      <c r="C149" s="162" t="s">
        <v>229</v>
      </c>
      <c r="D149" s="162" t="s">
        <v>220</v>
      </c>
      <c r="E149" s="163" t="s">
        <v>1664</v>
      </c>
      <c r="F149" s="164" t="s">
        <v>1665</v>
      </c>
      <c r="G149" s="165" t="s">
        <v>633</v>
      </c>
      <c r="H149" s="166">
        <v>10.4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1666</v>
      </c>
    </row>
    <row r="150" spans="1:65" s="2" customFormat="1" ht="11.25">
      <c r="A150" s="29"/>
      <c r="B150" s="30"/>
      <c r="C150" s="29"/>
      <c r="D150" s="157" t="s">
        <v>190</v>
      </c>
      <c r="E150" s="29"/>
      <c r="F150" s="158" t="s">
        <v>1665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24.2" customHeight="1">
      <c r="A151" s="29"/>
      <c r="B151" s="141"/>
      <c r="C151" s="162" t="s">
        <v>8</v>
      </c>
      <c r="D151" s="162" t="s">
        <v>220</v>
      </c>
      <c r="E151" s="163" t="s">
        <v>1667</v>
      </c>
      <c r="F151" s="164" t="s">
        <v>1668</v>
      </c>
      <c r="G151" s="165" t="s">
        <v>633</v>
      </c>
      <c r="H151" s="166">
        <v>10.4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1669</v>
      </c>
    </row>
    <row r="152" spans="1:65" s="2" customFormat="1" ht="11.25">
      <c r="A152" s="29"/>
      <c r="B152" s="30"/>
      <c r="C152" s="29"/>
      <c r="D152" s="157" t="s">
        <v>190</v>
      </c>
      <c r="E152" s="29"/>
      <c r="F152" s="158" t="s">
        <v>1668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24.2" customHeight="1">
      <c r="A153" s="29"/>
      <c r="B153" s="141"/>
      <c r="C153" s="162" t="s">
        <v>236</v>
      </c>
      <c r="D153" s="162" t="s">
        <v>220</v>
      </c>
      <c r="E153" s="163" t="s">
        <v>1670</v>
      </c>
      <c r="F153" s="164" t="s">
        <v>1671</v>
      </c>
      <c r="G153" s="165" t="s">
        <v>434</v>
      </c>
      <c r="H153" s="166">
        <v>0.13900000000000001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1672</v>
      </c>
    </row>
    <row r="154" spans="1:65" s="2" customFormat="1" ht="19.5">
      <c r="A154" s="29"/>
      <c r="B154" s="30"/>
      <c r="C154" s="29"/>
      <c r="D154" s="157" t="s">
        <v>190</v>
      </c>
      <c r="E154" s="29"/>
      <c r="F154" s="158" t="s">
        <v>1671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24.2" customHeight="1">
      <c r="A155" s="29"/>
      <c r="B155" s="141"/>
      <c r="C155" s="162" t="s">
        <v>241</v>
      </c>
      <c r="D155" s="162" t="s">
        <v>220</v>
      </c>
      <c r="E155" s="163" t="s">
        <v>1673</v>
      </c>
      <c r="F155" s="164" t="s">
        <v>1674</v>
      </c>
      <c r="G155" s="165" t="s">
        <v>434</v>
      </c>
      <c r="H155" s="166">
        <v>0.42699999999999999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1675</v>
      </c>
    </row>
    <row r="156" spans="1:65" s="2" customFormat="1" ht="19.5">
      <c r="A156" s="29"/>
      <c r="B156" s="30"/>
      <c r="C156" s="29"/>
      <c r="D156" s="157" t="s">
        <v>190</v>
      </c>
      <c r="E156" s="29"/>
      <c r="F156" s="158" t="s">
        <v>1674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37.9" customHeight="1">
      <c r="A157" s="29"/>
      <c r="B157" s="141"/>
      <c r="C157" s="162" t="s">
        <v>245</v>
      </c>
      <c r="D157" s="162" t="s">
        <v>220</v>
      </c>
      <c r="E157" s="163" t="s">
        <v>1676</v>
      </c>
      <c r="F157" s="164" t="s">
        <v>1677</v>
      </c>
      <c r="G157" s="165" t="s">
        <v>476</v>
      </c>
      <c r="H157" s="166">
        <v>0.96499999999999997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1678</v>
      </c>
    </row>
    <row r="158" spans="1:65" s="2" customFormat="1" ht="19.5">
      <c r="A158" s="29"/>
      <c r="B158" s="30"/>
      <c r="C158" s="29"/>
      <c r="D158" s="157" t="s">
        <v>190</v>
      </c>
      <c r="E158" s="29"/>
      <c r="F158" s="158" t="s">
        <v>1677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33" customHeight="1">
      <c r="A159" s="29"/>
      <c r="B159" s="141"/>
      <c r="C159" s="162" t="s">
        <v>249</v>
      </c>
      <c r="D159" s="162" t="s">
        <v>220</v>
      </c>
      <c r="E159" s="163" t="s">
        <v>1679</v>
      </c>
      <c r="F159" s="164" t="s">
        <v>1349</v>
      </c>
      <c r="G159" s="165" t="s">
        <v>476</v>
      </c>
      <c r="H159" s="166">
        <v>0.96499999999999997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1680</v>
      </c>
    </row>
    <row r="160" spans="1:65" s="2" customFormat="1" ht="19.5">
      <c r="A160" s="29"/>
      <c r="B160" s="30"/>
      <c r="C160" s="29"/>
      <c r="D160" s="157" t="s">
        <v>190</v>
      </c>
      <c r="E160" s="29"/>
      <c r="F160" s="158" t="s">
        <v>1349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24.2" customHeight="1">
      <c r="A161" s="29"/>
      <c r="B161" s="141"/>
      <c r="C161" s="162" t="s">
        <v>253</v>
      </c>
      <c r="D161" s="162" t="s">
        <v>220</v>
      </c>
      <c r="E161" s="163" t="s">
        <v>1681</v>
      </c>
      <c r="F161" s="164" t="s">
        <v>1682</v>
      </c>
      <c r="G161" s="165" t="s">
        <v>633</v>
      </c>
      <c r="H161" s="166">
        <v>5.76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1683</v>
      </c>
    </row>
    <row r="162" spans="1:65" s="2" customFormat="1" ht="11.25">
      <c r="A162" s="29"/>
      <c r="B162" s="30"/>
      <c r="C162" s="29"/>
      <c r="D162" s="157" t="s">
        <v>190</v>
      </c>
      <c r="E162" s="29"/>
      <c r="F162" s="158" t="s">
        <v>1682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24.2" customHeight="1">
      <c r="A163" s="29"/>
      <c r="B163" s="141"/>
      <c r="C163" s="162" t="s">
        <v>257</v>
      </c>
      <c r="D163" s="162" t="s">
        <v>220</v>
      </c>
      <c r="E163" s="163" t="s">
        <v>1684</v>
      </c>
      <c r="F163" s="164" t="s">
        <v>1685</v>
      </c>
      <c r="G163" s="165" t="s">
        <v>633</v>
      </c>
      <c r="H163" s="166">
        <v>5.76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1686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1685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12" customFormat="1" ht="20.85" customHeight="1">
      <c r="B165" s="128"/>
      <c r="D165" s="129" t="s">
        <v>71</v>
      </c>
      <c r="E165" s="139" t="s">
        <v>188</v>
      </c>
      <c r="F165" s="139" t="s">
        <v>1132</v>
      </c>
      <c r="I165" s="131"/>
      <c r="J165" s="140">
        <f>BK165</f>
        <v>0</v>
      </c>
      <c r="L165" s="128"/>
      <c r="M165" s="133"/>
      <c r="N165" s="134"/>
      <c r="O165" s="134"/>
      <c r="P165" s="135">
        <f>SUM(P166:P171)</f>
        <v>0</v>
      </c>
      <c r="Q165" s="134"/>
      <c r="R165" s="135">
        <f>SUM(R166:R171)</f>
        <v>0</v>
      </c>
      <c r="S165" s="134"/>
      <c r="T165" s="136">
        <f>SUM(T166:T171)</f>
        <v>0</v>
      </c>
      <c r="AR165" s="129" t="s">
        <v>80</v>
      </c>
      <c r="AT165" s="137" t="s">
        <v>71</v>
      </c>
      <c r="AU165" s="137" t="s">
        <v>82</v>
      </c>
      <c r="AY165" s="129" t="s">
        <v>181</v>
      </c>
      <c r="BK165" s="138">
        <f>SUM(BK166:BK171)</f>
        <v>0</v>
      </c>
    </row>
    <row r="166" spans="1:65" s="2" customFormat="1" ht="24.2" customHeight="1">
      <c r="A166" s="29"/>
      <c r="B166" s="141"/>
      <c r="C166" s="162" t="s">
        <v>262</v>
      </c>
      <c r="D166" s="162" t="s">
        <v>220</v>
      </c>
      <c r="E166" s="163" t="s">
        <v>1471</v>
      </c>
      <c r="F166" s="164" t="s">
        <v>1472</v>
      </c>
      <c r="G166" s="165" t="s">
        <v>633</v>
      </c>
      <c r="H166" s="166">
        <v>18.795000000000002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195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1687</v>
      </c>
    </row>
    <row r="167" spans="1:65" s="2" customFormat="1" ht="19.5">
      <c r="A167" s="29"/>
      <c r="B167" s="30"/>
      <c r="C167" s="29"/>
      <c r="D167" s="157" t="s">
        <v>190</v>
      </c>
      <c r="E167" s="29"/>
      <c r="F167" s="158" t="s">
        <v>1472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195</v>
      </c>
    </row>
    <row r="168" spans="1:65" s="2" customFormat="1" ht="24.2" customHeight="1">
      <c r="A168" s="29"/>
      <c r="B168" s="141"/>
      <c r="C168" s="162" t="s">
        <v>267</v>
      </c>
      <c r="D168" s="162" t="s">
        <v>220</v>
      </c>
      <c r="E168" s="163" t="s">
        <v>1688</v>
      </c>
      <c r="F168" s="164" t="s">
        <v>1689</v>
      </c>
      <c r="G168" s="165" t="s">
        <v>633</v>
      </c>
      <c r="H168" s="166">
        <v>26.1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195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1690</v>
      </c>
    </row>
    <row r="169" spans="1:65" s="2" customFormat="1" ht="19.5">
      <c r="A169" s="29"/>
      <c r="B169" s="30"/>
      <c r="C169" s="29"/>
      <c r="D169" s="157" t="s">
        <v>190</v>
      </c>
      <c r="E169" s="29"/>
      <c r="F169" s="158" t="s">
        <v>1689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195</v>
      </c>
    </row>
    <row r="170" spans="1:65" s="2" customFormat="1" ht="55.5" customHeight="1">
      <c r="A170" s="29"/>
      <c r="B170" s="141"/>
      <c r="C170" s="162" t="s">
        <v>7</v>
      </c>
      <c r="D170" s="162" t="s">
        <v>220</v>
      </c>
      <c r="E170" s="163" t="s">
        <v>1157</v>
      </c>
      <c r="F170" s="164" t="s">
        <v>1158</v>
      </c>
      <c r="G170" s="165" t="s">
        <v>633</v>
      </c>
      <c r="H170" s="166">
        <v>26.1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195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1691</v>
      </c>
    </row>
    <row r="171" spans="1:65" s="2" customFormat="1" ht="29.25">
      <c r="A171" s="29"/>
      <c r="B171" s="30"/>
      <c r="C171" s="29"/>
      <c r="D171" s="157" t="s">
        <v>190</v>
      </c>
      <c r="E171" s="29"/>
      <c r="F171" s="158" t="s">
        <v>1158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195</v>
      </c>
    </row>
    <row r="172" spans="1:65" s="12" customFormat="1" ht="22.9" customHeight="1">
      <c r="B172" s="128"/>
      <c r="D172" s="129" t="s">
        <v>71</v>
      </c>
      <c r="E172" s="139" t="s">
        <v>219</v>
      </c>
      <c r="F172" s="139" t="s">
        <v>1164</v>
      </c>
      <c r="I172" s="131"/>
      <c r="J172" s="140">
        <f>BK172</f>
        <v>0</v>
      </c>
      <c r="L172" s="128"/>
      <c r="M172" s="133"/>
      <c r="N172" s="134"/>
      <c r="O172" s="134"/>
      <c r="P172" s="135">
        <f>SUM(P173:P180)</f>
        <v>0</v>
      </c>
      <c r="Q172" s="134"/>
      <c r="R172" s="135">
        <f>SUM(R173:R180)</f>
        <v>0</v>
      </c>
      <c r="S172" s="134"/>
      <c r="T172" s="136">
        <f>SUM(T173:T180)</f>
        <v>0</v>
      </c>
      <c r="AR172" s="129" t="s">
        <v>80</v>
      </c>
      <c r="AT172" s="137" t="s">
        <v>71</v>
      </c>
      <c r="AU172" s="137" t="s">
        <v>80</v>
      </c>
      <c r="AY172" s="129" t="s">
        <v>181</v>
      </c>
      <c r="BK172" s="138">
        <f>SUM(BK173:BK180)</f>
        <v>0</v>
      </c>
    </row>
    <row r="173" spans="1:65" s="2" customFormat="1" ht="24.2" customHeight="1">
      <c r="A173" s="29"/>
      <c r="B173" s="141"/>
      <c r="C173" s="162" t="s">
        <v>274</v>
      </c>
      <c r="D173" s="162" t="s">
        <v>220</v>
      </c>
      <c r="E173" s="163" t="s">
        <v>1692</v>
      </c>
      <c r="F173" s="164" t="s">
        <v>1693</v>
      </c>
      <c r="G173" s="165" t="s">
        <v>413</v>
      </c>
      <c r="H173" s="166">
        <v>10.3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82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1694</v>
      </c>
    </row>
    <row r="174" spans="1:65" s="2" customFormat="1" ht="11.25">
      <c r="A174" s="29"/>
      <c r="B174" s="30"/>
      <c r="C174" s="29"/>
      <c r="D174" s="157" t="s">
        <v>190</v>
      </c>
      <c r="E174" s="29"/>
      <c r="F174" s="158" t="s">
        <v>1693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82</v>
      </c>
    </row>
    <row r="175" spans="1:65" s="2" customFormat="1" ht="24.2" customHeight="1">
      <c r="A175" s="29"/>
      <c r="B175" s="141"/>
      <c r="C175" s="162" t="s">
        <v>347</v>
      </c>
      <c r="D175" s="162" t="s">
        <v>220</v>
      </c>
      <c r="E175" s="163" t="s">
        <v>1165</v>
      </c>
      <c r="F175" s="164" t="s">
        <v>1166</v>
      </c>
      <c r="G175" s="165" t="s">
        <v>368</v>
      </c>
      <c r="H175" s="166">
        <v>1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82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1695</v>
      </c>
    </row>
    <row r="176" spans="1:65" s="2" customFormat="1" ht="19.5">
      <c r="A176" s="29"/>
      <c r="B176" s="30"/>
      <c r="C176" s="29"/>
      <c r="D176" s="157" t="s">
        <v>190</v>
      </c>
      <c r="E176" s="29"/>
      <c r="F176" s="158" t="s">
        <v>1166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82</v>
      </c>
    </row>
    <row r="177" spans="1:65" s="2" customFormat="1" ht="24.2" customHeight="1">
      <c r="A177" s="29"/>
      <c r="B177" s="141"/>
      <c r="C177" s="162" t="s">
        <v>349</v>
      </c>
      <c r="D177" s="162" t="s">
        <v>220</v>
      </c>
      <c r="E177" s="163" t="s">
        <v>1388</v>
      </c>
      <c r="F177" s="164" t="s">
        <v>1389</v>
      </c>
      <c r="G177" s="165" t="s">
        <v>476</v>
      </c>
      <c r="H177" s="166">
        <v>19.77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1696</v>
      </c>
    </row>
    <row r="178" spans="1:65" s="2" customFormat="1" ht="11.25">
      <c r="A178" s="29"/>
      <c r="B178" s="30"/>
      <c r="C178" s="29"/>
      <c r="D178" s="157" t="s">
        <v>190</v>
      </c>
      <c r="E178" s="29"/>
      <c r="F178" s="158" t="s">
        <v>1389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16.5" customHeight="1">
      <c r="A179" s="29"/>
      <c r="B179" s="141"/>
      <c r="C179" s="162" t="s">
        <v>278</v>
      </c>
      <c r="D179" s="162" t="s">
        <v>220</v>
      </c>
      <c r="E179" s="163" t="s">
        <v>1195</v>
      </c>
      <c r="F179" s="164" t="s">
        <v>1196</v>
      </c>
      <c r="G179" s="165" t="s">
        <v>368</v>
      </c>
      <c r="H179" s="166">
        <v>2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1697</v>
      </c>
    </row>
    <row r="180" spans="1:65" s="2" customFormat="1" ht="11.25">
      <c r="A180" s="29"/>
      <c r="B180" s="30"/>
      <c r="C180" s="29"/>
      <c r="D180" s="157" t="s">
        <v>190</v>
      </c>
      <c r="E180" s="29"/>
      <c r="F180" s="158" t="s">
        <v>1196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12" customFormat="1" ht="22.9" customHeight="1">
      <c r="B181" s="128"/>
      <c r="D181" s="129" t="s">
        <v>71</v>
      </c>
      <c r="E181" s="139" t="s">
        <v>1198</v>
      </c>
      <c r="F181" s="139" t="s">
        <v>1397</v>
      </c>
      <c r="I181" s="131"/>
      <c r="J181" s="140">
        <f>BK181</f>
        <v>0</v>
      </c>
      <c r="L181" s="128"/>
      <c r="M181" s="133"/>
      <c r="N181" s="134"/>
      <c r="O181" s="134"/>
      <c r="P181" s="135">
        <f>SUM(P182:P187)</f>
        <v>0</v>
      </c>
      <c r="Q181" s="134"/>
      <c r="R181" s="135">
        <f>SUM(R182:R187)</f>
        <v>0</v>
      </c>
      <c r="S181" s="134"/>
      <c r="T181" s="136">
        <f>SUM(T182:T187)</f>
        <v>0</v>
      </c>
      <c r="AR181" s="129" t="s">
        <v>80</v>
      </c>
      <c r="AT181" s="137" t="s">
        <v>71</v>
      </c>
      <c r="AU181" s="137" t="s">
        <v>80</v>
      </c>
      <c r="AY181" s="129" t="s">
        <v>181</v>
      </c>
      <c r="BK181" s="138">
        <f>SUM(BK182:BK187)</f>
        <v>0</v>
      </c>
    </row>
    <row r="182" spans="1:65" s="2" customFormat="1" ht="49.15" customHeight="1">
      <c r="A182" s="29"/>
      <c r="B182" s="141"/>
      <c r="C182" s="162" t="s">
        <v>353</v>
      </c>
      <c r="D182" s="162" t="s">
        <v>220</v>
      </c>
      <c r="E182" s="163" t="s">
        <v>1203</v>
      </c>
      <c r="F182" s="164" t="s">
        <v>1204</v>
      </c>
      <c r="G182" s="165" t="s">
        <v>434</v>
      </c>
      <c r="H182" s="166">
        <v>47.448</v>
      </c>
      <c r="I182" s="167"/>
      <c r="J182" s="168">
        <f>ROUND(I182*H182,2)</f>
        <v>0</v>
      </c>
      <c r="K182" s="169"/>
      <c r="L182" s="30"/>
      <c r="M182" s="170" t="s">
        <v>1</v>
      </c>
      <c r="N182" s="171" t="s">
        <v>37</v>
      </c>
      <c r="O182" s="55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5" t="s">
        <v>188</v>
      </c>
      <c r="AT182" s="155" t="s">
        <v>220</v>
      </c>
      <c r="AU182" s="155" t="s">
        <v>82</v>
      </c>
      <c r="AY182" s="14" t="s">
        <v>181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80</v>
      </c>
      <c r="BK182" s="156">
        <f>ROUND(I182*H182,2)</f>
        <v>0</v>
      </c>
      <c r="BL182" s="14" t="s">
        <v>188</v>
      </c>
      <c r="BM182" s="155" t="s">
        <v>1698</v>
      </c>
    </row>
    <row r="183" spans="1:65" s="2" customFormat="1" ht="29.25">
      <c r="A183" s="29"/>
      <c r="B183" s="30"/>
      <c r="C183" s="29"/>
      <c r="D183" s="157" t="s">
        <v>190</v>
      </c>
      <c r="E183" s="29"/>
      <c r="F183" s="158" t="s">
        <v>1204</v>
      </c>
      <c r="G183" s="29"/>
      <c r="H183" s="29"/>
      <c r="I183" s="159"/>
      <c r="J183" s="29"/>
      <c r="K183" s="29"/>
      <c r="L183" s="30"/>
      <c r="M183" s="160"/>
      <c r="N183" s="161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190</v>
      </c>
      <c r="AU183" s="14" t="s">
        <v>82</v>
      </c>
    </row>
    <row r="184" spans="1:65" s="2" customFormat="1" ht="33" customHeight="1">
      <c r="A184" s="29"/>
      <c r="B184" s="141"/>
      <c r="C184" s="162" t="s">
        <v>355</v>
      </c>
      <c r="D184" s="162" t="s">
        <v>220</v>
      </c>
      <c r="E184" s="163" t="s">
        <v>1209</v>
      </c>
      <c r="F184" s="164" t="s">
        <v>1210</v>
      </c>
      <c r="G184" s="165" t="s">
        <v>434</v>
      </c>
      <c r="H184" s="166">
        <v>47.448</v>
      </c>
      <c r="I184" s="167"/>
      <c r="J184" s="168">
        <f>ROUND(I184*H184,2)</f>
        <v>0</v>
      </c>
      <c r="K184" s="169"/>
      <c r="L184" s="30"/>
      <c r="M184" s="170" t="s">
        <v>1</v>
      </c>
      <c r="N184" s="171" t="s">
        <v>37</v>
      </c>
      <c r="O184" s="55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5" t="s">
        <v>188</v>
      </c>
      <c r="AT184" s="155" t="s">
        <v>220</v>
      </c>
      <c r="AU184" s="155" t="s">
        <v>82</v>
      </c>
      <c r="AY184" s="14" t="s">
        <v>181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80</v>
      </c>
      <c r="BK184" s="156">
        <f>ROUND(I184*H184,2)</f>
        <v>0</v>
      </c>
      <c r="BL184" s="14" t="s">
        <v>188</v>
      </c>
      <c r="BM184" s="155" t="s">
        <v>1699</v>
      </c>
    </row>
    <row r="185" spans="1:65" s="2" customFormat="1" ht="19.5">
      <c r="A185" s="29"/>
      <c r="B185" s="30"/>
      <c r="C185" s="29"/>
      <c r="D185" s="157" t="s">
        <v>190</v>
      </c>
      <c r="E185" s="29"/>
      <c r="F185" s="158" t="s">
        <v>1210</v>
      </c>
      <c r="G185" s="29"/>
      <c r="H185" s="29"/>
      <c r="I185" s="159"/>
      <c r="J185" s="29"/>
      <c r="K185" s="29"/>
      <c r="L185" s="30"/>
      <c r="M185" s="160"/>
      <c r="N185" s="161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190</v>
      </c>
      <c r="AU185" s="14" t="s">
        <v>82</v>
      </c>
    </row>
    <row r="186" spans="1:65" s="2" customFormat="1" ht="44.25" customHeight="1">
      <c r="A186" s="29"/>
      <c r="B186" s="141"/>
      <c r="C186" s="162" t="s">
        <v>359</v>
      </c>
      <c r="D186" s="162" t="s">
        <v>220</v>
      </c>
      <c r="E186" s="163" t="s">
        <v>1212</v>
      </c>
      <c r="F186" s="164" t="s">
        <v>1213</v>
      </c>
      <c r="G186" s="165" t="s">
        <v>434</v>
      </c>
      <c r="H186" s="166">
        <v>901.51199999999994</v>
      </c>
      <c r="I186" s="167"/>
      <c r="J186" s="168">
        <f>ROUND(I186*H186,2)</f>
        <v>0</v>
      </c>
      <c r="K186" s="169"/>
      <c r="L186" s="30"/>
      <c r="M186" s="170" t="s">
        <v>1</v>
      </c>
      <c r="N186" s="171" t="s">
        <v>37</v>
      </c>
      <c r="O186" s="55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5" t="s">
        <v>188</v>
      </c>
      <c r="AT186" s="155" t="s">
        <v>220</v>
      </c>
      <c r="AU186" s="155" t="s">
        <v>82</v>
      </c>
      <c r="AY186" s="14" t="s">
        <v>181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80</v>
      </c>
      <c r="BK186" s="156">
        <f>ROUND(I186*H186,2)</f>
        <v>0</v>
      </c>
      <c r="BL186" s="14" t="s">
        <v>188</v>
      </c>
      <c r="BM186" s="155" t="s">
        <v>1700</v>
      </c>
    </row>
    <row r="187" spans="1:65" s="2" customFormat="1" ht="29.25">
      <c r="A187" s="29"/>
      <c r="B187" s="30"/>
      <c r="C187" s="29"/>
      <c r="D187" s="157" t="s">
        <v>190</v>
      </c>
      <c r="E187" s="29"/>
      <c r="F187" s="158" t="s">
        <v>1213</v>
      </c>
      <c r="G187" s="29"/>
      <c r="H187" s="29"/>
      <c r="I187" s="159"/>
      <c r="J187" s="29"/>
      <c r="K187" s="29"/>
      <c r="L187" s="30"/>
      <c r="M187" s="160"/>
      <c r="N187" s="161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190</v>
      </c>
      <c r="AU187" s="14" t="s">
        <v>82</v>
      </c>
    </row>
    <row r="188" spans="1:65" s="12" customFormat="1" ht="22.9" customHeight="1">
      <c r="B188" s="128"/>
      <c r="D188" s="129" t="s">
        <v>71</v>
      </c>
      <c r="E188" s="139" t="s">
        <v>1215</v>
      </c>
      <c r="F188" s="139" t="s">
        <v>1216</v>
      </c>
      <c r="I188" s="131"/>
      <c r="J188" s="140">
        <f>BK188</f>
        <v>0</v>
      </c>
      <c r="L188" s="128"/>
      <c r="M188" s="133"/>
      <c r="N188" s="134"/>
      <c r="O188" s="134"/>
      <c r="P188" s="135">
        <f>SUM(P189:P190)</f>
        <v>0</v>
      </c>
      <c r="Q188" s="134"/>
      <c r="R188" s="135">
        <f>SUM(R189:R190)</f>
        <v>0</v>
      </c>
      <c r="S188" s="134"/>
      <c r="T188" s="136">
        <f>SUM(T189:T190)</f>
        <v>0</v>
      </c>
      <c r="AR188" s="129" t="s">
        <v>80</v>
      </c>
      <c r="AT188" s="137" t="s">
        <v>71</v>
      </c>
      <c r="AU188" s="137" t="s">
        <v>80</v>
      </c>
      <c r="AY188" s="129" t="s">
        <v>181</v>
      </c>
      <c r="BK188" s="138">
        <f>SUM(BK189:BK190)</f>
        <v>0</v>
      </c>
    </row>
    <row r="189" spans="1:65" s="2" customFormat="1" ht="44.25" customHeight="1">
      <c r="A189" s="29"/>
      <c r="B189" s="141"/>
      <c r="C189" s="162" t="s">
        <v>553</v>
      </c>
      <c r="D189" s="162" t="s">
        <v>220</v>
      </c>
      <c r="E189" s="163" t="s">
        <v>1566</v>
      </c>
      <c r="F189" s="164" t="s">
        <v>1567</v>
      </c>
      <c r="G189" s="165" t="s">
        <v>434</v>
      </c>
      <c r="H189" s="166">
        <v>213.31200000000001</v>
      </c>
      <c r="I189" s="167"/>
      <c r="J189" s="168">
        <f>ROUND(I189*H189,2)</f>
        <v>0</v>
      </c>
      <c r="K189" s="169"/>
      <c r="L189" s="30"/>
      <c r="M189" s="170" t="s">
        <v>1</v>
      </c>
      <c r="N189" s="171" t="s">
        <v>37</v>
      </c>
      <c r="O189" s="55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5" t="s">
        <v>188</v>
      </c>
      <c r="AT189" s="155" t="s">
        <v>220</v>
      </c>
      <c r="AU189" s="155" t="s">
        <v>82</v>
      </c>
      <c r="AY189" s="14" t="s">
        <v>181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4" t="s">
        <v>80</v>
      </c>
      <c r="BK189" s="156">
        <f>ROUND(I189*H189,2)</f>
        <v>0</v>
      </c>
      <c r="BL189" s="14" t="s">
        <v>188</v>
      </c>
      <c r="BM189" s="155" t="s">
        <v>1701</v>
      </c>
    </row>
    <row r="190" spans="1:65" s="2" customFormat="1" ht="29.25">
      <c r="A190" s="29"/>
      <c r="B190" s="30"/>
      <c r="C190" s="29"/>
      <c r="D190" s="157" t="s">
        <v>190</v>
      </c>
      <c r="E190" s="29"/>
      <c r="F190" s="158" t="s">
        <v>1567</v>
      </c>
      <c r="G190" s="29"/>
      <c r="H190" s="29"/>
      <c r="I190" s="159"/>
      <c r="J190" s="29"/>
      <c r="K190" s="29"/>
      <c r="L190" s="30"/>
      <c r="M190" s="160"/>
      <c r="N190" s="161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190</v>
      </c>
      <c r="AU190" s="14" t="s">
        <v>82</v>
      </c>
    </row>
    <row r="191" spans="1:65" s="12" customFormat="1" ht="25.9" customHeight="1">
      <c r="B191" s="128"/>
      <c r="D191" s="129" t="s">
        <v>71</v>
      </c>
      <c r="E191" s="130" t="s">
        <v>1220</v>
      </c>
      <c r="F191" s="130" t="s">
        <v>1221</v>
      </c>
      <c r="I191" s="131"/>
      <c r="J191" s="132">
        <f>BK191</f>
        <v>0</v>
      </c>
      <c r="L191" s="128"/>
      <c r="M191" s="133"/>
      <c r="N191" s="134"/>
      <c r="O191" s="134"/>
      <c r="P191" s="135">
        <f>P192</f>
        <v>0</v>
      </c>
      <c r="Q191" s="134"/>
      <c r="R191" s="135">
        <f>R192</f>
        <v>0</v>
      </c>
      <c r="S191" s="134"/>
      <c r="T191" s="136">
        <f>T192</f>
        <v>0</v>
      </c>
      <c r="AR191" s="129" t="s">
        <v>82</v>
      </c>
      <c r="AT191" s="137" t="s">
        <v>71</v>
      </c>
      <c r="AU191" s="137" t="s">
        <v>72</v>
      </c>
      <c r="AY191" s="129" t="s">
        <v>181</v>
      </c>
      <c r="BK191" s="138">
        <f>BK192</f>
        <v>0</v>
      </c>
    </row>
    <row r="192" spans="1:65" s="12" customFormat="1" ht="22.9" customHeight="1">
      <c r="B192" s="128"/>
      <c r="D192" s="129" t="s">
        <v>71</v>
      </c>
      <c r="E192" s="139" t="s">
        <v>1222</v>
      </c>
      <c r="F192" s="139" t="s">
        <v>1223</v>
      </c>
      <c r="I192" s="131"/>
      <c r="J192" s="140">
        <f>BK192</f>
        <v>0</v>
      </c>
      <c r="L192" s="128"/>
      <c r="M192" s="133"/>
      <c r="N192" s="134"/>
      <c r="O192" s="134"/>
      <c r="P192" s="135">
        <f>SUM(P193:P202)</f>
        <v>0</v>
      </c>
      <c r="Q192" s="134"/>
      <c r="R192" s="135">
        <f>SUM(R193:R202)</f>
        <v>0</v>
      </c>
      <c r="S192" s="134"/>
      <c r="T192" s="136">
        <f>SUM(T193:T202)</f>
        <v>0</v>
      </c>
      <c r="AR192" s="129" t="s">
        <v>82</v>
      </c>
      <c r="AT192" s="137" t="s">
        <v>71</v>
      </c>
      <c r="AU192" s="137" t="s">
        <v>80</v>
      </c>
      <c r="AY192" s="129" t="s">
        <v>181</v>
      </c>
      <c r="BK192" s="138">
        <f>SUM(BK193:BK202)</f>
        <v>0</v>
      </c>
    </row>
    <row r="193" spans="1:65" s="2" customFormat="1" ht="33" customHeight="1">
      <c r="A193" s="29"/>
      <c r="B193" s="141"/>
      <c r="C193" s="162" t="s">
        <v>555</v>
      </c>
      <c r="D193" s="162" t="s">
        <v>220</v>
      </c>
      <c r="E193" s="163" t="s">
        <v>1702</v>
      </c>
      <c r="F193" s="164" t="s">
        <v>1703</v>
      </c>
      <c r="G193" s="165" t="s">
        <v>633</v>
      </c>
      <c r="H193" s="166">
        <v>104.958</v>
      </c>
      <c r="I193" s="167"/>
      <c r="J193" s="168">
        <f>ROUND(I193*H193,2)</f>
        <v>0</v>
      </c>
      <c r="K193" s="169"/>
      <c r="L193" s="30"/>
      <c r="M193" s="170" t="s">
        <v>1</v>
      </c>
      <c r="N193" s="171" t="s">
        <v>37</v>
      </c>
      <c r="O193" s="55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5" t="s">
        <v>249</v>
      </c>
      <c r="AT193" s="155" t="s">
        <v>220</v>
      </c>
      <c r="AU193" s="155" t="s">
        <v>82</v>
      </c>
      <c r="AY193" s="14" t="s">
        <v>181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80</v>
      </c>
      <c r="BK193" s="156">
        <f>ROUND(I193*H193,2)</f>
        <v>0</v>
      </c>
      <c r="BL193" s="14" t="s">
        <v>249</v>
      </c>
      <c r="BM193" s="155" t="s">
        <v>1704</v>
      </c>
    </row>
    <row r="194" spans="1:65" s="2" customFormat="1" ht="19.5">
      <c r="A194" s="29"/>
      <c r="B194" s="30"/>
      <c r="C194" s="29"/>
      <c r="D194" s="157" t="s">
        <v>190</v>
      </c>
      <c r="E194" s="29"/>
      <c r="F194" s="158" t="s">
        <v>1703</v>
      </c>
      <c r="G194" s="29"/>
      <c r="H194" s="29"/>
      <c r="I194" s="159"/>
      <c r="J194" s="29"/>
      <c r="K194" s="29"/>
      <c r="L194" s="30"/>
      <c r="M194" s="160"/>
      <c r="N194" s="161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190</v>
      </c>
      <c r="AU194" s="14" t="s">
        <v>82</v>
      </c>
    </row>
    <row r="195" spans="1:65" s="2" customFormat="1" ht="24.2" customHeight="1">
      <c r="A195" s="29"/>
      <c r="B195" s="141"/>
      <c r="C195" s="142" t="s">
        <v>560</v>
      </c>
      <c r="D195" s="142" t="s">
        <v>183</v>
      </c>
      <c r="E195" s="143" t="s">
        <v>1705</v>
      </c>
      <c r="F195" s="144" t="s">
        <v>1706</v>
      </c>
      <c r="G195" s="145" t="s">
        <v>1092</v>
      </c>
      <c r="H195" s="146">
        <v>0.19900000000000001</v>
      </c>
      <c r="I195" s="147"/>
      <c r="J195" s="148">
        <f>ROUND(I195*H195,2)</f>
        <v>0</v>
      </c>
      <c r="K195" s="149"/>
      <c r="L195" s="150"/>
      <c r="M195" s="151" t="s">
        <v>1</v>
      </c>
      <c r="N195" s="152" t="s">
        <v>37</v>
      </c>
      <c r="O195" s="55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5" t="s">
        <v>562</v>
      </c>
      <c r="AT195" s="155" t="s">
        <v>183</v>
      </c>
      <c r="AU195" s="155" t="s">
        <v>82</v>
      </c>
      <c r="AY195" s="14" t="s">
        <v>181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80</v>
      </c>
      <c r="BK195" s="156">
        <f>ROUND(I195*H195,2)</f>
        <v>0</v>
      </c>
      <c r="BL195" s="14" t="s">
        <v>249</v>
      </c>
      <c r="BM195" s="155" t="s">
        <v>1707</v>
      </c>
    </row>
    <row r="196" spans="1:65" s="2" customFormat="1" ht="19.5">
      <c r="A196" s="29"/>
      <c r="B196" s="30"/>
      <c r="C196" s="29"/>
      <c r="D196" s="157" t="s">
        <v>190</v>
      </c>
      <c r="E196" s="29"/>
      <c r="F196" s="158" t="s">
        <v>1706</v>
      </c>
      <c r="G196" s="29"/>
      <c r="H196" s="29"/>
      <c r="I196" s="159"/>
      <c r="J196" s="29"/>
      <c r="K196" s="29"/>
      <c r="L196" s="30"/>
      <c r="M196" s="160"/>
      <c r="N196" s="161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190</v>
      </c>
      <c r="AU196" s="14" t="s">
        <v>82</v>
      </c>
    </row>
    <row r="197" spans="1:65" s="2" customFormat="1" ht="16.5" customHeight="1">
      <c r="A197" s="29"/>
      <c r="B197" s="141"/>
      <c r="C197" s="142" t="s">
        <v>562</v>
      </c>
      <c r="D197" s="142" t="s">
        <v>183</v>
      </c>
      <c r="E197" s="143" t="s">
        <v>1708</v>
      </c>
      <c r="F197" s="144" t="s">
        <v>1709</v>
      </c>
      <c r="G197" s="145" t="s">
        <v>434</v>
      </c>
      <c r="H197" s="146">
        <v>0.19900000000000001</v>
      </c>
      <c r="I197" s="147"/>
      <c r="J197" s="148">
        <f>ROUND(I197*H197,2)</f>
        <v>0</v>
      </c>
      <c r="K197" s="149"/>
      <c r="L197" s="150"/>
      <c r="M197" s="151" t="s">
        <v>1</v>
      </c>
      <c r="N197" s="152" t="s">
        <v>37</v>
      </c>
      <c r="O197" s="55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5" t="s">
        <v>562</v>
      </c>
      <c r="AT197" s="155" t="s">
        <v>183</v>
      </c>
      <c r="AU197" s="155" t="s">
        <v>82</v>
      </c>
      <c r="AY197" s="14" t="s">
        <v>181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4" t="s">
        <v>80</v>
      </c>
      <c r="BK197" s="156">
        <f>ROUND(I197*H197,2)</f>
        <v>0</v>
      </c>
      <c r="BL197" s="14" t="s">
        <v>249</v>
      </c>
      <c r="BM197" s="155" t="s">
        <v>1710</v>
      </c>
    </row>
    <row r="198" spans="1:65" s="2" customFormat="1" ht="11.25">
      <c r="A198" s="29"/>
      <c r="B198" s="30"/>
      <c r="C198" s="29"/>
      <c r="D198" s="157" t="s">
        <v>190</v>
      </c>
      <c r="E198" s="29"/>
      <c r="F198" s="158" t="s">
        <v>1709</v>
      </c>
      <c r="G198" s="29"/>
      <c r="H198" s="29"/>
      <c r="I198" s="159"/>
      <c r="J198" s="29"/>
      <c r="K198" s="29"/>
      <c r="L198" s="30"/>
      <c r="M198" s="160"/>
      <c r="N198" s="161"/>
      <c r="O198" s="55"/>
      <c r="P198" s="55"/>
      <c r="Q198" s="55"/>
      <c r="R198" s="55"/>
      <c r="S198" s="55"/>
      <c r="T198" s="56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190</v>
      </c>
      <c r="AU198" s="14" t="s">
        <v>82</v>
      </c>
    </row>
    <row r="199" spans="1:65" s="2" customFormat="1" ht="49.15" customHeight="1">
      <c r="A199" s="29"/>
      <c r="B199" s="141"/>
      <c r="C199" s="162" t="s">
        <v>564</v>
      </c>
      <c r="D199" s="162" t="s">
        <v>220</v>
      </c>
      <c r="E199" s="163" t="s">
        <v>1249</v>
      </c>
      <c r="F199" s="164" t="s">
        <v>1250</v>
      </c>
      <c r="G199" s="165" t="s">
        <v>434</v>
      </c>
      <c r="H199" s="166">
        <v>0.20200000000000001</v>
      </c>
      <c r="I199" s="167"/>
      <c r="J199" s="168">
        <f>ROUND(I199*H199,2)</f>
        <v>0</v>
      </c>
      <c r="K199" s="169"/>
      <c r="L199" s="30"/>
      <c r="M199" s="170" t="s">
        <v>1</v>
      </c>
      <c r="N199" s="171" t="s">
        <v>37</v>
      </c>
      <c r="O199" s="55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5" t="s">
        <v>249</v>
      </c>
      <c r="AT199" s="155" t="s">
        <v>220</v>
      </c>
      <c r="AU199" s="155" t="s">
        <v>82</v>
      </c>
      <c r="AY199" s="14" t="s">
        <v>181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80</v>
      </c>
      <c r="BK199" s="156">
        <f>ROUND(I199*H199,2)</f>
        <v>0</v>
      </c>
      <c r="BL199" s="14" t="s">
        <v>249</v>
      </c>
      <c r="BM199" s="155" t="s">
        <v>1711</v>
      </c>
    </row>
    <row r="200" spans="1:65" s="2" customFormat="1" ht="29.25">
      <c r="A200" s="29"/>
      <c r="B200" s="30"/>
      <c r="C200" s="29"/>
      <c r="D200" s="157" t="s">
        <v>190</v>
      </c>
      <c r="E200" s="29"/>
      <c r="F200" s="158" t="s">
        <v>1250</v>
      </c>
      <c r="G200" s="29"/>
      <c r="H200" s="29"/>
      <c r="I200" s="159"/>
      <c r="J200" s="29"/>
      <c r="K200" s="29"/>
      <c r="L200" s="30"/>
      <c r="M200" s="160"/>
      <c r="N200" s="161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190</v>
      </c>
      <c r="AU200" s="14" t="s">
        <v>82</v>
      </c>
    </row>
    <row r="201" spans="1:65" s="2" customFormat="1" ht="76.349999999999994" customHeight="1">
      <c r="A201" s="29"/>
      <c r="B201" s="141"/>
      <c r="C201" s="162" t="s">
        <v>566</v>
      </c>
      <c r="D201" s="162" t="s">
        <v>220</v>
      </c>
      <c r="E201" s="163" t="s">
        <v>1253</v>
      </c>
      <c r="F201" s="164" t="s">
        <v>1254</v>
      </c>
      <c r="G201" s="165" t="s">
        <v>434</v>
      </c>
      <c r="H201" s="166">
        <v>3.8380000000000001</v>
      </c>
      <c r="I201" s="167"/>
      <c r="J201" s="168">
        <f>ROUND(I201*H201,2)</f>
        <v>0</v>
      </c>
      <c r="K201" s="169"/>
      <c r="L201" s="30"/>
      <c r="M201" s="170" t="s">
        <v>1</v>
      </c>
      <c r="N201" s="171" t="s">
        <v>37</v>
      </c>
      <c r="O201" s="55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5" t="s">
        <v>249</v>
      </c>
      <c r="AT201" s="155" t="s">
        <v>220</v>
      </c>
      <c r="AU201" s="155" t="s">
        <v>82</v>
      </c>
      <c r="AY201" s="14" t="s">
        <v>181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4" t="s">
        <v>80</v>
      </c>
      <c r="BK201" s="156">
        <f>ROUND(I201*H201,2)</f>
        <v>0</v>
      </c>
      <c r="BL201" s="14" t="s">
        <v>249</v>
      </c>
      <c r="BM201" s="155" t="s">
        <v>1712</v>
      </c>
    </row>
    <row r="202" spans="1:65" s="2" customFormat="1" ht="48.75">
      <c r="A202" s="29"/>
      <c r="B202" s="30"/>
      <c r="C202" s="29"/>
      <c r="D202" s="157" t="s">
        <v>190</v>
      </c>
      <c r="E202" s="29"/>
      <c r="F202" s="158" t="s">
        <v>1256</v>
      </c>
      <c r="G202" s="29"/>
      <c r="H202" s="29"/>
      <c r="I202" s="159"/>
      <c r="J202" s="29"/>
      <c r="K202" s="29"/>
      <c r="L202" s="30"/>
      <c r="M202" s="172"/>
      <c r="N202" s="173"/>
      <c r="O202" s="174"/>
      <c r="P202" s="174"/>
      <c r="Q202" s="174"/>
      <c r="R202" s="174"/>
      <c r="S202" s="174"/>
      <c r="T202" s="175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190</v>
      </c>
      <c r="AU202" s="14" t="s">
        <v>82</v>
      </c>
    </row>
    <row r="203" spans="1:65" s="2" customFormat="1" ht="6.95" customHeight="1">
      <c r="A203" s="29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30"/>
      <c r="M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</sheetData>
  <autoFilter ref="C124:K202" xr:uid="{00000000-0009-0000-0000-00001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2:BM18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145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1713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ROUND((SUM(BE122:BE180)),  2)</f>
        <v>0</v>
      </c>
      <c r="G33" s="29"/>
      <c r="H33" s="29"/>
      <c r="I33" s="97">
        <v>0.21</v>
      </c>
      <c r="J33" s="96">
        <f>ROUND(((SUM(BE122:BE180))*I33),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ROUND((SUM(BF122:BF180)),  2)</f>
        <v>0</v>
      </c>
      <c r="G34" s="29"/>
      <c r="H34" s="29"/>
      <c r="I34" s="97">
        <v>0.12</v>
      </c>
      <c r="J34" s="96">
        <f>ROUND(((SUM(BF122:BF180))*I34),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ROUND((SUM(BG122:BG180)),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ROUND((SUM(BH122:BH180)),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ROUND((SUM(BI122:BI180)),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01-21-11 - Železniční propustek v km 193.880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1053</v>
      </c>
      <c r="E99" s="115"/>
      <c r="F99" s="115"/>
      <c r="G99" s="115"/>
      <c r="H99" s="115"/>
      <c r="I99" s="115"/>
      <c r="J99" s="116">
        <f>J141</f>
        <v>0</v>
      </c>
      <c r="L99" s="113"/>
    </row>
    <row r="100" spans="1:31" s="10" customFormat="1" ht="19.899999999999999" customHeight="1">
      <c r="B100" s="113"/>
      <c r="D100" s="114" t="s">
        <v>1056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899999999999999" customHeight="1">
      <c r="B101" s="113"/>
      <c r="D101" s="114" t="s">
        <v>1327</v>
      </c>
      <c r="E101" s="115"/>
      <c r="F101" s="115"/>
      <c r="G101" s="115"/>
      <c r="H101" s="115"/>
      <c r="I101" s="115"/>
      <c r="J101" s="116">
        <f>J171</f>
        <v>0</v>
      </c>
      <c r="L101" s="113"/>
    </row>
    <row r="102" spans="1:31" s="10" customFormat="1" ht="19.899999999999999" customHeight="1">
      <c r="B102" s="113"/>
      <c r="D102" s="114" t="s">
        <v>1058</v>
      </c>
      <c r="E102" s="115"/>
      <c r="F102" s="115"/>
      <c r="G102" s="115"/>
      <c r="H102" s="115"/>
      <c r="I102" s="115"/>
      <c r="J102" s="116">
        <f>J178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166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6" t="str">
        <f>E7</f>
        <v>Oprava trati v úseku Luka nad Jihlavou-Jihlava-III. a IV. etapa BM</v>
      </c>
      <c r="F112" s="217"/>
      <c r="G112" s="217"/>
      <c r="H112" s="21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156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3" t="str">
        <f>E9</f>
        <v>SO 01-21-11 - Železniční propustek v km 193.880</v>
      </c>
      <c r="F114" s="218"/>
      <c r="G114" s="218"/>
      <c r="H114" s="21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F12</f>
        <v xml:space="preserve"> </v>
      </c>
      <c r="G116" s="29"/>
      <c r="H116" s="29"/>
      <c r="I116" s="24" t="s">
        <v>22</v>
      </c>
      <c r="J116" s="52" t="str">
        <f>IF(J12="","",J12)</f>
        <v>Vyplň údaj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E15</f>
        <v xml:space="preserve"> </v>
      </c>
      <c r="G118" s="29"/>
      <c r="H118" s="29"/>
      <c r="I118" s="24" t="s">
        <v>28</v>
      </c>
      <c r="J118" s="27" t="str">
        <f>E21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30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167</v>
      </c>
      <c r="D121" s="120" t="s">
        <v>57</v>
      </c>
      <c r="E121" s="120" t="s">
        <v>53</v>
      </c>
      <c r="F121" s="120" t="s">
        <v>54</v>
      </c>
      <c r="G121" s="120" t="s">
        <v>168</v>
      </c>
      <c r="H121" s="120" t="s">
        <v>169</v>
      </c>
      <c r="I121" s="120" t="s">
        <v>170</v>
      </c>
      <c r="J121" s="121" t="s">
        <v>160</v>
      </c>
      <c r="K121" s="122" t="s">
        <v>171</v>
      </c>
      <c r="L121" s="123"/>
      <c r="M121" s="59" t="s">
        <v>1</v>
      </c>
      <c r="N121" s="60" t="s">
        <v>36</v>
      </c>
      <c r="O121" s="60" t="s">
        <v>172</v>
      </c>
      <c r="P121" s="60" t="s">
        <v>173</v>
      </c>
      <c r="Q121" s="60" t="s">
        <v>174</v>
      </c>
      <c r="R121" s="60" t="s">
        <v>175</v>
      </c>
      <c r="S121" s="60" t="s">
        <v>176</v>
      </c>
      <c r="T121" s="61" t="s">
        <v>177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178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</f>
        <v>0</v>
      </c>
      <c r="Q122" s="63"/>
      <c r="R122" s="125">
        <f>R123</f>
        <v>0</v>
      </c>
      <c r="S122" s="63"/>
      <c r="T122" s="126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71</v>
      </c>
      <c r="AU122" s="14" t="s">
        <v>162</v>
      </c>
      <c r="BK122" s="127">
        <f>BK123</f>
        <v>0</v>
      </c>
    </row>
    <row r="123" spans="1:65" s="12" customFormat="1" ht="25.9" customHeight="1">
      <c r="B123" s="128"/>
      <c r="D123" s="129" t="s">
        <v>71</v>
      </c>
      <c r="E123" s="130" t="s">
        <v>179</v>
      </c>
      <c r="F123" s="130" t="s">
        <v>180</v>
      </c>
      <c r="I123" s="131"/>
      <c r="J123" s="132">
        <f>BK123</f>
        <v>0</v>
      </c>
      <c r="L123" s="128"/>
      <c r="M123" s="133"/>
      <c r="N123" s="134"/>
      <c r="O123" s="134"/>
      <c r="P123" s="135">
        <f>P124+P141+P152+P171+P178</f>
        <v>0</v>
      </c>
      <c r="Q123" s="134"/>
      <c r="R123" s="135">
        <f>R124+R141+R152+R171+R178</f>
        <v>0</v>
      </c>
      <c r="S123" s="134"/>
      <c r="T123" s="136">
        <f>T124+T141+T152+T171+T178</f>
        <v>0</v>
      </c>
      <c r="AR123" s="129" t="s">
        <v>80</v>
      </c>
      <c r="AT123" s="137" t="s">
        <v>71</v>
      </c>
      <c r="AU123" s="137" t="s">
        <v>72</v>
      </c>
      <c r="AY123" s="129" t="s">
        <v>181</v>
      </c>
      <c r="BK123" s="138">
        <f>BK124+BK141+BK152+BK171+BK178</f>
        <v>0</v>
      </c>
    </row>
    <row r="124" spans="1:65" s="12" customFormat="1" ht="22.9" customHeight="1">
      <c r="B124" s="128"/>
      <c r="D124" s="129" t="s">
        <v>71</v>
      </c>
      <c r="E124" s="139" t="s">
        <v>80</v>
      </c>
      <c r="F124" s="139" t="s">
        <v>1061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SUM(P125:P140)</f>
        <v>0</v>
      </c>
      <c r="Q124" s="134"/>
      <c r="R124" s="135">
        <f>SUM(R125:R140)</f>
        <v>0</v>
      </c>
      <c r="S124" s="134"/>
      <c r="T124" s="136">
        <f>SUM(T125:T140)</f>
        <v>0</v>
      </c>
      <c r="AR124" s="129" t="s">
        <v>80</v>
      </c>
      <c r="AT124" s="137" t="s">
        <v>71</v>
      </c>
      <c r="AU124" s="137" t="s">
        <v>80</v>
      </c>
      <c r="AY124" s="129" t="s">
        <v>181</v>
      </c>
      <c r="BK124" s="138">
        <f>SUM(BK125:BK140)</f>
        <v>0</v>
      </c>
    </row>
    <row r="125" spans="1:65" s="2" customFormat="1" ht="37.9" customHeight="1">
      <c r="A125" s="29"/>
      <c r="B125" s="141"/>
      <c r="C125" s="162" t="s">
        <v>80</v>
      </c>
      <c r="D125" s="162" t="s">
        <v>220</v>
      </c>
      <c r="E125" s="163" t="s">
        <v>1062</v>
      </c>
      <c r="F125" s="164" t="s">
        <v>1063</v>
      </c>
      <c r="G125" s="165" t="s">
        <v>476</v>
      </c>
      <c r="H125" s="166">
        <v>0.4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82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1714</v>
      </c>
    </row>
    <row r="126" spans="1:65" s="2" customFormat="1" ht="29.25">
      <c r="A126" s="29"/>
      <c r="B126" s="30"/>
      <c r="C126" s="29"/>
      <c r="D126" s="157" t="s">
        <v>190</v>
      </c>
      <c r="E126" s="29"/>
      <c r="F126" s="158" t="s">
        <v>1063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82</v>
      </c>
    </row>
    <row r="127" spans="1:65" s="2" customFormat="1" ht="49.15" customHeight="1">
      <c r="A127" s="29"/>
      <c r="B127" s="141"/>
      <c r="C127" s="162" t="s">
        <v>82</v>
      </c>
      <c r="D127" s="162" t="s">
        <v>220</v>
      </c>
      <c r="E127" s="163" t="s">
        <v>1065</v>
      </c>
      <c r="F127" s="164" t="s">
        <v>1066</v>
      </c>
      <c r="G127" s="165" t="s">
        <v>476</v>
      </c>
      <c r="H127" s="166">
        <v>0.4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1715</v>
      </c>
    </row>
    <row r="128" spans="1:65" s="2" customFormat="1" ht="29.25">
      <c r="A128" s="29"/>
      <c r="B128" s="30"/>
      <c r="C128" s="29"/>
      <c r="D128" s="157" t="s">
        <v>190</v>
      </c>
      <c r="E128" s="29"/>
      <c r="F128" s="158" t="s">
        <v>1066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62.65" customHeight="1">
      <c r="A129" s="29"/>
      <c r="B129" s="141"/>
      <c r="C129" s="162" t="s">
        <v>195</v>
      </c>
      <c r="D129" s="162" t="s">
        <v>220</v>
      </c>
      <c r="E129" s="163" t="s">
        <v>1068</v>
      </c>
      <c r="F129" s="164" t="s">
        <v>1069</v>
      </c>
      <c r="G129" s="165" t="s">
        <v>476</v>
      </c>
      <c r="H129" s="166">
        <v>0.4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1716</v>
      </c>
    </row>
    <row r="130" spans="1:65" s="2" customFormat="1" ht="39">
      <c r="A130" s="29"/>
      <c r="B130" s="30"/>
      <c r="C130" s="29"/>
      <c r="D130" s="157" t="s">
        <v>190</v>
      </c>
      <c r="E130" s="29"/>
      <c r="F130" s="158" t="s">
        <v>1069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66.75" customHeight="1">
      <c r="A131" s="29"/>
      <c r="B131" s="141"/>
      <c r="C131" s="162" t="s">
        <v>188</v>
      </c>
      <c r="D131" s="162" t="s">
        <v>220</v>
      </c>
      <c r="E131" s="163" t="s">
        <v>1071</v>
      </c>
      <c r="F131" s="164" t="s">
        <v>1072</v>
      </c>
      <c r="G131" s="165" t="s">
        <v>476</v>
      </c>
      <c r="H131" s="166">
        <v>2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1717</v>
      </c>
    </row>
    <row r="132" spans="1:65" s="2" customFormat="1" ht="48.75">
      <c r="A132" s="29"/>
      <c r="B132" s="30"/>
      <c r="C132" s="29"/>
      <c r="D132" s="157" t="s">
        <v>190</v>
      </c>
      <c r="E132" s="29"/>
      <c r="F132" s="158" t="s">
        <v>1074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44.25" customHeight="1">
      <c r="A133" s="29"/>
      <c r="B133" s="141"/>
      <c r="C133" s="162" t="s">
        <v>203</v>
      </c>
      <c r="D133" s="162" t="s">
        <v>220</v>
      </c>
      <c r="E133" s="163" t="s">
        <v>1075</v>
      </c>
      <c r="F133" s="164" t="s">
        <v>1076</v>
      </c>
      <c r="G133" s="165" t="s">
        <v>434</v>
      </c>
      <c r="H133" s="166">
        <v>0.76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1718</v>
      </c>
    </row>
    <row r="134" spans="1:65" s="2" customFormat="1" ht="29.25">
      <c r="A134" s="29"/>
      <c r="B134" s="30"/>
      <c r="C134" s="29"/>
      <c r="D134" s="157" t="s">
        <v>190</v>
      </c>
      <c r="E134" s="29"/>
      <c r="F134" s="158" t="s">
        <v>1076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37.9" customHeight="1">
      <c r="A135" s="29"/>
      <c r="B135" s="141"/>
      <c r="C135" s="162" t="s">
        <v>207</v>
      </c>
      <c r="D135" s="162" t="s">
        <v>220</v>
      </c>
      <c r="E135" s="163" t="s">
        <v>1078</v>
      </c>
      <c r="F135" s="164" t="s">
        <v>1079</v>
      </c>
      <c r="G135" s="165" t="s">
        <v>476</v>
      </c>
      <c r="H135" s="166">
        <v>0.4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1719</v>
      </c>
    </row>
    <row r="136" spans="1:65" s="2" customFormat="1" ht="19.5">
      <c r="A136" s="29"/>
      <c r="B136" s="30"/>
      <c r="C136" s="29"/>
      <c r="D136" s="157" t="s">
        <v>190</v>
      </c>
      <c r="E136" s="29"/>
      <c r="F136" s="158" t="s">
        <v>1079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66.75" customHeight="1">
      <c r="A137" s="29"/>
      <c r="B137" s="141"/>
      <c r="C137" s="162" t="s">
        <v>211</v>
      </c>
      <c r="D137" s="162" t="s">
        <v>220</v>
      </c>
      <c r="E137" s="163" t="s">
        <v>1081</v>
      </c>
      <c r="F137" s="164" t="s">
        <v>1082</v>
      </c>
      <c r="G137" s="165" t="s">
        <v>476</v>
      </c>
      <c r="H137" s="166">
        <v>0.4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1720</v>
      </c>
    </row>
    <row r="138" spans="1:65" s="2" customFormat="1" ht="39">
      <c r="A138" s="29"/>
      <c r="B138" s="30"/>
      <c r="C138" s="29"/>
      <c r="D138" s="157" t="s">
        <v>190</v>
      </c>
      <c r="E138" s="29"/>
      <c r="F138" s="158" t="s">
        <v>1082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16.5" customHeight="1">
      <c r="A139" s="29"/>
      <c r="B139" s="141"/>
      <c r="C139" s="142" t="s">
        <v>187</v>
      </c>
      <c r="D139" s="142" t="s">
        <v>183</v>
      </c>
      <c r="E139" s="143" t="s">
        <v>1084</v>
      </c>
      <c r="F139" s="144" t="s">
        <v>1085</v>
      </c>
      <c r="G139" s="145" t="s">
        <v>434</v>
      </c>
      <c r="H139" s="146">
        <v>0.84</v>
      </c>
      <c r="I139" s="147"/>
      <c r="J139" s="148">
        <f>ROUND(I139*H139,2)</f>
        <v>0</v>
      </c>
      <c r="K139" s="149"/>
      <c r="L139" s="150"/>
      <c r="M139" s="151" t="s">
        <v>1</v>
      </c>
      <c r="N139" s="152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187</v>
      </c>
      <c r="AT139" s="155" t="s">
        <v>183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1721</v>
      </c>
    </row>
    <row r="140" spans="1:65" s="2" customFormat="1" ht="11.25">
      <c r="A140" s="29"/>
      <c r="B140" s="30"/>
      <c r="C140" s="29"/>
      <c r="D140" s="157" t="s">
        <v>190</v>
      </c>
      <c r="E140" s="29"/>
      <c r="F140" s="158" t="s">
        <v>1085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12" customFormat="1" ht="22.9" customHeight="1">
      <c r="B141" s="128"/>
      <c r="D141" s="129" t="s">
        <v>71</v>
      </c>
      <c r="E141" s="139" t="s">
        <v>195</v>
      </c>
      <c r="F141" s="139" t="s">
        <v>1110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SUM(P142:P151)</f>
        <v>0</v>
      </c>
      <c r="Q141" s="134"/>
      <c r="R141" s="135">
        <f>SUM(R142:R151)</f>
        <v>0</v>
      </c>
      <c r="S141" s="134"/>
      <c r="T141" s="136">
        <f>SUM(T142:T151)</f>
        <v>0</v>
      </c>
      <c r="AR141" s="129" t="s">
        <v>80</v>
      </c>
      <c r="AT141" s="137" t="s">
        <v>71</v>
      </c>
      <c r="AU141" s="137" t="s">
        <v>80</v>
      </c>
      <c r="AY141" s="129" t="s">
        <v>181</v>
      </c>
      <c r="BK141" s="138">
        <f>SUM(BK142:BK151)</f>
        <v>0</v>
      </c>
    </row>
    <row r="142" spans="1:65" s="2" customFormat="1" ht="16.5" customHeight="1">
      <c r="A142" s="29"/>
      <c r="B142" s="141"/>
      <c r="C142" s="162" t="s">
        <v>219</v>
      </c>
      <c r="D142" s="162" t="s">
        <v>220</v>
      </c>
      <c r="E142" s="163" t="s">
        <v>1111</v>
      </c>
      <c r="F142" s="164" t="s">
        <v>1112</v>
      </c>
      <c r="G142" s="165" t="s">
        <v>476</v>
      </c>
      <c r="H142" s="166">
        <v>0.874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1722</v>
      </c>
    </row>
    <row r="143" spans="1:65" s="2" customFormat="1" ht="11.25">
      <c r="A143" s="29"/>
      <c r="B143" s="30"/>
      <c r="C143" s="29"/>
      <c r="D143" s="157" t="s">
        <v>190</v>
      </c>
      <c r="E143" s="29"/>
      <c r="F143" s="158" t="s">
        <v>1112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16.5" customHeight="1">
      <c r="A144" s="29"/>
      <c r="B144" s="141"/>
      <c r="C144" s="162" t="s">
        <v>225</v>
      </c>
      <c r="D144" s="162" t="s">
        <v>220</v>
      </c>
      <c r="E144" s="163" t="s">
        <v>1117</v>
      </c>
      <c r="F144" s="164" t="s">
        <v>1118</v>
      </c>
      <c r="G144" s="165" t="s">
        <v>633</v>
      </c>
      <c r="H144" s="166">
        <v>4.5599999999999996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1723</v>
      </c>
    </row>
    <row r="145" spans="1:65" s="2" customFormat="1" ht="11.25">
      <c r="A145" s="29"/>
      <c r="B145" s="30"/>
      <c r="C145" s="29"/>
      <c r="D145" s="157" t="s">
        <v>190</v>
      </c>
      <c r="E145" s="29"/>
      <c r="F145" s="158" t="s">
        <v>1118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62" t="s">
        <v>229</v>
      </c>
      <c r="D146" s="162" t="s">
        <v>220</v>
      </c>
      <c r="E146" s="163" t="s">
        <v>1120</v>
      </c>
      <c r="F146" s="164" t="s">
        <v>1121</v>
      </c>
      <c r="G146" s="165" t="s">
        <v>633</v>
      </c>
      <c r="H146" s="166">
        <v>4.5599999999999996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1724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1121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24.2" customHeight="1">
      <c r="A148" s="29"/>
      <c r="B148" s="141"/>
      <c r="C148" s="162" t="s">
        <v>8</v>
      </c>
      <c r="D148" s="162" t="s">
        <v>220</v>
      </c>
      <c r="E148" s="163" t="s">
        <v>1123</v>
      </c>
      <c r="F148" s="164" t="s">
        <v>1124</v>
      </c>
      <c r="G148" s="165" t="s">
        <v>434</v>
      </c>
      <c r="H148" s="166">
        <v>0.113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1725</v>
      </c>
    </row>
    <row r="149" spans="1:65" s="2" customFormat="1" ht="19.5">
      <c r="A149" s="29"/>
      <c r="B149" s="30"/>
      <c r="C149" s="29"/>
      <c r="D149" s="157" t="s">
        <v>190</v>
      </c>
      <c r="E149" s="29"/>
      <c r="F149" s="158" t="s">
        <v>1124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16.5" customHeight="1">
      <c r="A150" s="29"/>
      <c r="B150" s="141"/>
      <c r="C150" s="162" t="s">
        <v>236</v>
      </c>
      <c r="D150" s="162" t="s">
        <v>220</v>
      </c>
      <c r="E150" s="163" t="s">
        <v>1129</v>
      </c>
      <c r="F150" s="164" t="s">
        <v>1130</v>
      </c>
      <c r="G150" s="165" t="s">
        <v>413</v>
      </c>
      <c r="H150" s="166">
        <v>3.8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1726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1130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12" customFormat="1" ht="22.9" customHeight="1">
      <c r="B152" s="128"/>
      <c r="D152" s="129" t="s">
        <v>71</v>
      </c>
      <c r="E152" s="139" t="s">
        <v>219</v>
      </c>
      <c r="F152" s="139" t="s">
        <v>1164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SUM(P153:P170)</f>
        <v>0</v>
      </c>
      <c r="Q152" s="134"/>
      <c r="R152" s="135">
        <f>SUM(R153:R170)</f>
        <v>0</v>
      </c>
      <c r="S152" s="134"/>
      <c r="T152" s="136">
        <f>SUM(T153:T170)</f>
        <v>0</v>
      </c>
      <c r="AR152" s="129" t="s">
        <v>80</v>
      </c>
      <c r="AT152" s="137" t="s">
        <v>71</v>
      </c>
      <c r="AU152" s="137" t="s">
        <v>80</v>
      </c>
      <c r="AY152" s="129" t="s">
        <v>181</v>
      </c>
      <c r="BK152" s="138">
        <f>SUM(BK153:BK170)</f>
        <v>0</v>
      </c>
    </row>
    <row r="153" spans="1:65" s="2" customFormat="1" ht="24.2" customHeight="1">
      <c r="A153" s="29"/>
      <c r="B153" s="141"/>
      <c r="C153" s="162" t="s">
        <v>274</v>
      </c>
      <c r="D153" s="162" t="s">
        <v>220</v>
      </c>
      <c r="E153" s="163" t="s">
        <v>1165</v>
      </c>
      <c r="F153" s="164" t="s">
        <v>1166</v>
      </c>
      <c r="G153" s="165" t="s">
        <v>368</v>
      </c>
      <c r="H153" s="166">
        <v>1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1727</v>
      </c>
    </row>
    <row r="154" spans="1:65" s="2" customFormat="1" ht="19.5">
      <c r="A154" s="29"/>
      <c r="B154" s="30"/>
      <c r="C154" s="29"/>
      <c r="D154" s="157" t="s">
        <v>190</v>
      </c>
      <c r="E154" s="29"/>
      <c r="F154" s="158" t="s">
        <v>1166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24.2" customHeight="1">
      <c r="A155" s="29"/>
      <c r="B155" s="141"/>
      <c r="C155" s="162" t="s">
        <v>241</v>
      </c>
      <c r="D155" s="162" t="s">
        <v>220</v>
      </c>
      <c r="E155" s="163" t="s">
        <v>1168</v>
      </c>
      <c r="F155" s="164" t="s">
        <v>1169</v>
      </c>
      <c r="G155" s="165" t="s">
        <v>633</v>
      </c>
      <c r="H155" s="166">
        <v>30.66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1728</v>
      </c>
    </row>
    <row r="156" spans="1:65" s="2" customFormat="1" ht="11.25">
      <c r="A156" s="29"/>
      <c r="B156" s="30"/>
      <c r="C156" s="29"/>
      <c r="D156" s="157" t="s">
        <v>190</v>
      </c>
      <c r="E156" s="29"/>
      <c r="F156" s="158" t="s">
        <v>1169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24.2" customHeight="1">
      <c r="A157" s="29"/>
      <c r="B157" s="141"/>
      <c r="C157" s="162" t="s">
        <v>245</v>
      </c>
      <c r="D157" s="162" t="s">
        <v>220</v>
      </c>
      <c r="E157" s="163" t="s">
        <v>1549</v>
      </c>
      <c r="F157" s="164" t="s">
        <v>1550</v>
      </c>
      <c r="G157" s="165" t="s">
        <v>476</v>
      </c>
      <c r="H157" s="166">
        <v>0.38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1729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1550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21.75" customHeight="1">
      <c r="A159" s="29"/>
      <c r="B159" s="141"/>
      <c r="C159" s="162" t="s">
        <v>249</v>
      </c>
      <c r="D159" s="162" t="s">
        <v>220</v>
      </c>
      <c r="E159" s="163" t="s">
        <v>1638</v>
      </c>
      <c r="F159" s="164" t="s">
        <v>1639</v>
      </c>
      <c r="G159" s="165" t="s">
        <v>633</v>
      </c>
      <c r="H159" s="166">
        <v>8.3000000000000007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1730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1639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24.2" customHeight="1">
      <c r="A161" s="29"/>
      <c r="B161" s="141"/>
      <c r="C161" s="162" t="s">
        <v>253</v>
      </c>
      <c r="D161" s="162" t="s">
        <v>220</v>
      </c>
      <c r="E161" s="163" t="s">
        <v>1174</v>
      </c>
      <c r="F161" s="164" t="s">
        <v>1175</v>
      </c>
      <c r="G161" s="165" t="s">
        <v>476</v>
      </c>
      <c r="H161" s="166">
        <v>0.61299999999999999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1731</v>
      </c>
    </row>
    <row r="162" spans="1:65" s="2" customFormat="1" ht="19.5">
      <c r="A162" s="29"/>
      <c r="B162" s="30"/>
      <c r="C162" s="29"/>
      <c r="D162" s="157" t="s">
        <v>190</v>
      </c>
      <c r="E162" s="29"/>
      <c r="F162" s="158" t="s">
        <v>1175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16.5" customHeight="1">
      <c r="A163" s="29"/>
      <c r="B163" s="141"/>
      <c r="C163" s="142" t="s">
        <v>257</v>
      </c>
      <c r="D163" s="142" t="s">
        <v>183</v>
      </c>
      <c r="E163" s="143" t="s">
        <v>1177</v>
      </c>
      <c r="F163" s="144" t="s">
        <v>1178</v>
      </c>
      <c r="G163" s="145" t="s">
        <v>434</v>
      </c>
      <c r="H163" s="146">
        <v>1.2869999999999999</v>
      </c>
      <c r="I163" s="147"/>
      <c r="J163" s="148">
        <f>ROUND(I163*H163,2)</f>
        <v>0</v>
      </c>
      <c r="K163" s="149"/>
      <c r="L163" s="150"/>
      <c r="M163" s="151" t="s">
        <v>1</v>
      </c>
      <c r="N163" s="152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187</v>
      </c>
      <c r="AT163" s="155" t="s">
        <v>183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1732</v>
      </c>
    </row>
    <row r="164" spans="1:65" s="2" customFormat="1" ht="11.25">
      <c r="A164" s="29"/>
      <c r="B164" s="30"/>
      <c r="C164" s="29"/>
      <c r="D164" s="157" t="s">
        <v>190</v>
      </c>
      <c r="E164" s="29"/>
      <c r="F164" s="158" t="s">
        <v>1178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33" customHeight="1">
      <c r="A165" s="29"/>
      <c r="B165" s="141"/>
      <c r="C165" s="162" t="s">
        <v>262</v>
      </c>
      <c r="D165" s="162" t="s">
        <v>220</v>
      </c>
      <c r="E165" s="163" t="s">
        <v>1180</v>
      </c>
      <c r="F165" s="164" t="s">
        <v>1181</v>
      </c>
      <c r="G165" s="165" t="s">
        <v>633</v>
      </c>
      <c r="H165" s="166">
        <v>30.66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1733</v>
      </c>
    </row>
    <row r="166" spans="1:65" s="2" customFormat="1" ht="19.5">
      <c r="A166" s="29"/>
      <c r="B166" s="30"/>
      <c r="C166" s="29"/>
      <c r="D166" s="157" t="s">
        <v>190</v>
      </c>
      <c r="E166" s="29"/>
      <c r="F166" s="158" t="s">
        <v>1181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2" customFormat="1" ht="55.5" customHeight="1">
      <c r="A167" s="29"/>
      <c r="B167" s="141"/>
      <c r="C167" s="162" t="s">
        <v>267</v>
      </c>
      <c r="D167" s="162" t="s">
        <v>220</v>
      </c>
      <c r="E167" s="163" t="s">
        <v>1192</v>
      </c>
      <c r="F167" s="164" t="s">
        <v>1193</v>
      </c>
      <c r="G167" s="165" t="s">
        <v>413</v>
      </c>
      <c r="H167" s="166">
        <v>45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82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1734</v>
      </c>
    </row>
    <row r="168" spans="1:65" s="2" customFormat="1" ht="39">
      <c r="A168" s="29"/>
      <c r="B168" s="30"/>
      <c r="C168" s="29"/>
      <c r="D168" s="157" t="s">
        <v>190</v>
      </c>
      <c r="E168" s="29"/>
      <c r="F168" s="158" t="s">
        <v>1193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82</v>
      </c>
    </row>
    <row r="169" spans="1:65" s="2" customFormat="1" ht="16.5" customHeight="1">
      <c r="A169" s="29"/>
      <c r="B169" s="141"/>
      <c r="C169" s="162" t="s">
        <v>7</v>
      </c>
      <c r="D169" s="162" t="s">
        <v>220</v>
      </c>
      <c r="E169" s="163" t="s">
        <v>1195</v>
      </c>
      <c r="F169" s="164" t="s">
        <v>1196</v>
      </c>
      <c r="G169" s="165" t="s">
        <v>368</v>
      </c>
      <c r="H169" s="166">
        <v>2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82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1735</v>
      </c>
    </row>
    <row r="170" spans="1:65" s="2" customFormat="1" ht="11.25">
      <c r="A170" s="29"/>
      <c r="B170" s="30"/>
      <c r="C170" s="29"/>
      <c r="D170" s="157" t="s">
        <v>190</v>
      </c>
      <c r="E170" s="29"/>
      <c r="F170" s="158" t="s">
        <v>1196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82</v>
      </c>
    </row>
    <row r="171" spans="1:65" s="12" customFormat="1" ht="22.9" customHeight="1">
      <c r="B171" s="128"/>
      <c r="D171" s="129" t="s">
        <v>71</v>
      </c>
      <c r="E171" s="139" t="s">
        <v>1198</v>
      </c>
      <c r="F171" s="139" t="s">
        <v>1397</v>
      </c>
      <c r="I171" s="131"/>
      <c r="J171" s="140">
        <f>BK171</f>
        <v>0</v>
      </c>
      <c r="L171" s="128"/>
      <c r="M171" s="133"/>
      <c r="N171" s="134"/>
      <c r="O171" s="134"/>
      <c r="P171" s="135">
        <f>SUM(P172:P177)</f>
        <v>0</v>
      </c>
      <c r="Q171" s="134"/>
      <c r="R171" s="135">
        <f>SUM(R172:R177)</f>
        <v>0</v>
      </c>
      <c r="S171" s="134"/>
      <c r="T171" s="136">
        <f>SUM(T172:T177)</f>
        <v>0</v>
      </c>
      <c r="AR171" s="129" t="s">
        <v>80</v>
      </c>
      <c r="AT171" s="137" t="s">
        <v>71</v>
      </c>
      <c r="AU171" s="137" t="s">
        <v>80</v>
      </c>
      <c r="AY171" s="129" t="s">
        <v>181</v>
      </c>
      <c r="BK171" s="138">
        <f>SUM(BK172:BK177)</f>
        <v>0</v>
      </c>
    </row>
    <row r="172" spans="1:65" s="2" customFormat="1" ht="49.15" customHeight="1">
      <c r="A172" s="29"/>
      <c r="B172" s="141"/>
      <c r="C172" s="162" t="s">
        <v>278</v>
      </c>
      <c r="D172" s="162" t="s">
        <v>220</v>
      </c>
      <c r="E172" s="163" t="s">
        <v>1203</v>
      </c>
      <c r="F172" s="164" t="s">
        <v>1204</v>
      </c>
      <c r="G172" s="165" t="s">
        <v>434</v>
      </c>
      <c r="H172" s="166">
        <v>2.488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1736</v>
      </c>
    </row>
    <row r="173" spans="1:65" s="2" customFormat="1" ht="29.25">
      <c r="A173" s="29"/>
      <c r="B173" s="30"/>
      <c r="C173" s="29"/>
      <c r="D173" s="157" t="s">
        <v>190</v>
      </c>
      <c r="E173" s="29"/>
      <c r="F173" s="158" t="s">
        <v>1204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33" customHeight="1">
      <c r="A174" s="29"/>
      <c r="B174" s="141"/>
      <c r="C174" s="162" t="s">
        <v>347</v>
      </c>
      <c r="D174" s="162" t="s">
        <v>220</v>
      </c>
      <c r="E174" s="163" t="s">
        <v>1209</v>
      </c>
      <c r="F174" s="164" t="s">
        <v>1210</v>
      </c>
      <c r="G174" s="165" t="s">
        <v>434</v>
      </c>
      <c r="H174" s="166">
        <v>2.488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1737</v>
      </c>
    </row>
    <row r="175" spans="1:65" s="2" customFormat="1" ht="19.5">
      <c r="A175" s="29"/>
      <c r="B175" s="30"/>
      <c r="C175" s="29"/>
      <c r="D175" s="157" t="s">
        <v>190</v>
      </c>
      <c r="E175" s="29"/>
      <c r="F175" s="158" t="s">
        <v>1210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2" customFormat="1" ht="44.25" customHeight="1">
      <c r="A176" s="29"/>
      <c r="B176" s="141"/>
      <c r="C176" s="162" t="s">
        <v>349</v>
      </c>
      <c r="D176" s="162" t="s">
        <v>220</v>
      </c>
      <c r="E176" s="163" t="s">
        <v>1212</v>
      </c>
      <c r="F176" s="164" t="s">
        <v>1213</v>
      </c>
      <c r="G176" s="165" t="s">
        <v>434</v>
      </c>
      <c r="H176" s="166">
        <v>47.271999999999998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1738</v>
      </c>
    </row>
    <row r="177" spans="1:65" s="2" customFormat="1" ht="29.25">
      <c r="A177" s="29"/>
      <c r="B177" s="30"/>
      <c r="C177" s="29"/>
      <c r="D177" s="157" t="s">
        <v>190</v>
      </c>
      <c r="E177" s="29"/>
      <c r="F177" s="158" t="s">
        <v>1213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12" customFormat="1" ht="22.9" customHeight="1">
      <c r="B178" s="128"/>
      <c r="D178" s="129" t="s">
        <v>71</v>
      </c>
      <c r="E178" s="139" t="s">
        <v>1215</v>
      </c>
      <c r="F178" s="139" t="s">
        <v>1216</v>
      </c>
      <c r="I178" s="131"/>
      <c r="J178" s="140">
        <f>BK178</f>
        <v>0</v>
      </c>
      <c r="L178" s="128"/>
      <c r="M178" s="133"/>
      <c r="N178" s="134"/>
      <c r="O178" s="134"/>
      <c r="P178" s="135">
        <f>SUM(P179:P180)</f>
        <v>0</v>
      </c>
      <c r="Q178" s="134"/>
      <c r="R178" s="135">
        <f>SUM(R179:R180)</f>
        <v>0</v>
      </c>
      <c r="S178" s="134"/>
      <c r="T178" s="136">
        <f>SUM(T179:T180)</f>
        <v>0</v>
      </c>
      <c r="AR178" s="129" t="s">
        <v>80</v>
      </c>
      <c r="AT178" s="137" t="s">
        <v>71</v>
      </c>
      <c r="AU178" s="137" t="s">
        <v>80</v>
      </c>
      <c r="AY178" s="129" t="s">
        <v>181</v>
      </c>
      <c r="BK178" s="138">
        <f>SUM(BK179:BK180)</f>
        <v>0</v>
      </c>
    </row>
    <row r="179" spans="1:65" s="2" customFormat="1" ht="44.25" customHeight="1">
      <c r="A179" s="29"/>
      <c r="B179" s="141"/>
      <c r="C179" s="162" t="s">
        <v>353</v>
      </c>
      <c r="D179" s="162" t="s">
        <v>220</v>
      </c>
      <c r="E179" s="163" t="s">
        <v>1566</v>
      </c>
      <c r="F179" s="164" t="s">
        <v>1567</v>
      </c>
      <c r="G179" s="165" t="s">
        <v>434</v>
      </c>
      <c r="H179" s="166">
        <v>3.3519999999999999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1739</v>
      </c>
    </row>
    <row r="180" spans="1:65" s="2" customFormat="1" ht="29.25">
      <c r="A180" s="29"/>
      <c r="B180" s="30"/>
      <c r="C180" s="29"/>
      <c r="D180" s="157" t="s">
        <v>190</v>
      </c>
      <c r="E180" s="29"/>
      <c r="F180" s="158" t="s">
        <v>1567</v>
      </c>
      <c r="G180" s="29"/>
      <c r="H180" s="29"/>
      <c r="I180" s="159"/>
      <c r="J180" s="29"/>
      <c r="K180" s="29"/>
      <c r="L180" s="30"/>
      <c r="M180" s="172"/>
      <c r="N180" s="173"/>
      <c r="O180" s="174"/>
      <c r="P180" s="174"/>
      <c r="Q180" s="174"/>
      <c r="R180" s="174"/>
      <c r="S180" s="174"/>
      <c r="T180" s="175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6.95" customHeight="1">
      <c r="A181" s="29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0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autoFilter ref="C121:K180" xr:uid="{00000000-0009-0000-0000-00001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2:BM2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148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1740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ROUND((SUM(BE125:BE250)),  2)</f>
        <v>0</v>
      </c>
      <c r="G33" s="29"/>
      <c r="H33" s="29"/>
      <c r="I33" s="97">
        <v>0.21</v>
      </c>
      <c r="J33" s="96">
        <f>ROUND(((SUM(BE125:BE250))*I33),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ROUND((SUM(BF125:BF250)),  2)</f>
        <v>0</v>
      </c>
      <c r="G34" s="29"/>
      <c r="H34" s="29"/>
      <c r="I34" s="97">
        <v>0.12</v>
      </c>
      <c r="J34" s="96">
        <f>ROUND(((SUM(BF125:BF250))*I34),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ROUND((SUM(BG125:BG250)),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ROUND((SUM(BH125:BH250)),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ROUND((SUM(BI125:BI250)),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01-21-12 - Železniční propustek v km 194.793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1051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1052</v>
      </c>
      <c r="E99" s="115"/>
      <c r="F99" s="115"/>
      <c r="G99" s="115"/>
      <c r="H99" s="115"/>
      <c r="I99" s="115"/>
      <c r="J99" s="116">
        <f>J154</f>
        <v>0</v>
      </c>
      <c r="L99" s="113"/>
    </row>
    <row r="100" spans="1:31" s="10" customFormat="1" ht="19.899999999999999" customHeight="1">
      <c r="B100" s="113"/>
      <c r="D100" s="114" t="s">
        <v>1053</v>
      </c>
      <c r="E100" s="115"/>
      <c r="F100" s="115"/>
      <c r="G100" s="115"/>
      <c r="H100" s="115"/>
      <c r="I100" s="115"/>
      <c r="J100" s="116">
        <f>J159</f>
        <v>0</v>
      </c>
      <c r="L100" s="113"/>
    </row>
    <row r="101" spans="1:31" s="10" customFormat="1" ht="19.899999999999999" customHeight="1">
      <c r="B101" s="113"/>
      <c r="D101" s="114" t="s">
        <v>1054</v>
      </c>
      <c r="E101" s="115"/>
      <c r="F101" s="115"/>
      <c r="G101" s="115"/>
      <c r="H101" s="115"/>
      <c r="I101" s="115"/>
      <c r="J101" s="116">
        <f>J174</f>
        <v>0</v>
      </c>
      <c r="L101" s="113"/>
    </row>
    <row r="102" spans="1:31" s="10" customFormat="1" ht="19.899999999999999" customHeight="1">
      <c r="B102" s="113"/>
      <c r="D102" s="114" t="s">
        <v>1056</v>
      </c>
      <c r="E102" s="115"/>
      <c r="F102" s="115"/>
      <c r="G102" s="115"/>
      <c r="H102" s="115"/>
      <c r="I102" s="115"/>
      <c r="J102" s="116">
        <f>J189</f>
        <v>0</v>
      </c>
      <c r="L102" s="113"/>
    </row>
    <row r="103" spans="1:31" s="10" customFormat="1" ht="19.899999999999999" customHeight="1">
      <c r="B103" s="113"/>
      <c r="D103" s="114" t="s">
        <v>1327</v>
      </c>
      <c r="E103" s="115"/>
      <c r="F103" s="115"/>
      <c r="G103" s="115"/>
      <c r="H103" s="115"/>
      <c r="I103" s="115"/>
      <c r="J103" s="116">
        <f>J208</f>
        <v>0</v>
      </c>
      <c r="L103" s="113"/>
    </row>
    <row r="104" spans="1:31" s="10" customFormat="1" ht="19.899999999999999" customHeight="1">
      <c r="B104" s="113"/>
      <c r="D104" s="114" t="s">
        <v>1058</v>
      </c>
      <c r="E104" s="115"/>
      <c r="F104" s="115"/>
      <c r="G104" s="115"/>
      <c r="H104" s="115"/>
      <c r="I104" s="115"/>
      <c r="J104" s="116">
        <f>J215</f>
        <v>0</v>
      </c>
      <c r="L104" s="113"/>
    </row>
    <row r="105" spans="1:31" s="9" customFormat="1" ht="24.95" customHeight="1">
      <c r="B105" s="109"/>
      <c r="D105" s="110" t="s">
        <v>1521</v>
      </c>
      <c r="E105" s="111"/>
      <c r="F105" s="111"/>
      <c r="G105" s="111"/>
      <c r="H105" s="111"/>
      <c r="I105" s="111"/>
      <c r="J105" s="112">
        <f>J218</f>
        <v>0</v>
      </c>
      <c r="L105" s="109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166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6" t="str">
        <f>E7</f>
        <v>Oprava trati v úseku Luka nad Jihlavou-Jihlava-III. a IV. etapa BM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156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13" t="str">
        <f>E9</f>
        <v>SO 01-21-12 - Železniční propustek v km 194.793</v>
      </c>
      <c r="F117" s="218"/>
      <c r="G117" s="218"/>
      <c r="H117" s="218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20</v>
      </c>
      <c r="D119" s="29"/>
      <c r="E119" s="29"/>
      <c r="F119" s="22" t="str">
        <f>F12</f>
        <v xml:space="preserve"> </v>
      </c>
      <c r="G119" s="29"/>
      <c r="H119" s="29"/>
      <c r="I119" s="24" t="s">
        <v>22</v>
      </c>
      <c r="J119" s="52" t="str">
        <f>IF(J12="","",J12)</f>
        <v>Vyplň údaj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 xml:space="preserve"> </v>
      </c>
      <c r="G121" s="29"/>
      <c r="H121" s="29"/>
      <c r="I121" s="24" t="s">
        <v>28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30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167</v>
      </c>
      <c r="D124" s="120" t="s">
        <v>57</v>
      </c>
      <c r="E124" s="120" t="s">
        <v>53</v>
      </c>
      <c r="F124" s="120" t="s">
        <v>54</v>
      </c>
      <c r="G124" s="120" t="s">
        <v>168</v>
      </c>
      <c r="H124" s="120" t="s">
        <v>169</v>
      </c>
      <c r="I124" s="120" t="s">
        <v>170</v>
      </c>
      <c r="J124" s="121" t="s">
        <v>160</v>
      </c>
      <c r="K124" s="122" t="s">
        <v>171</v>
      </c>
      <c r="L124" s="123"/>
      <c r="M124" s="59" t="s">
        <v>1</v>
      </c>
      <c r="N124" s="60" t="s">
        <v>36</v>
      </c>
      <c r="O124" s="60" t="s">
        <v>172</v>
      </c>
      <c r="P124" s="60" t="s">
        <v>173</v>
      </c>
      <c r="Q124" s="60" t="s">
        <v>174</v>
      </c>
      <c r="R124" s="60" t="s">
        <v>175</v>
      </c>
      <c r="S124" s="60" t="s">
        <v>176</v>
      </c>
      <c r="T124" s="61" t="s">
        <v>177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178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P126+P218</f>
        <v>0</v>
      </c>
      <c r="Q125" s="63"/>
      <c r="R125" s="125">
        <f>R126+R218</f>
        <v>0</v>
      </c>
      <c r="S125" s="63"/>
      <c r="T125" s="126">
        <f>T126+T218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71</v>
      </c>
      <c r="AU125" s="14" t="s">
        <v>162</v>
      </c>
      <c r="BK125" s="127">
        <f>BK126+BK218</f>
        <v>0</v>
      </c>
    </row>
    <row r="126" spans="1:65" s="12" customFormat="1" ht="25.9" customHeight="1">
      <c r="B126" s="128"/>
      <c r="D126" s="129" t="s">
        <v>71</v>
      </c>
      <c r="E126" s="130" t="s">
        <v>179</v>
      </c>
      <c r="F126" s="130" t="s">
        <v>180</v>
      </c>
      <c r="I126" s="131"/>
      <c r="J126" s="132">
        <f>BK126</f>
        <v>0</v>
      </c>
      <c r="L126" s="128"/>
      <c r="M126" s="133"/>
      <c r="N126" s="134"/>
      <c r="O126" s="134"/>
      <c r="P126" s="135">
        <f>P127+P154+P159+P174+P189+P208+P215</f>
        <v>0</v>
      </c>
      <c r="Q126" s="134"/>
      <c r="R126" s="135">
        <f>R127+R154+R159+R174+R189+R208+R215</f>
        <v>0</v>
      </c>
      <c r="S126" s="134"/>
      <c r="T126" s="136">
        <f>T127+T154+T159+T174+T189+T208+T215</f>
        <v>0</v>
      </c>
      <c r="AR126" s="129" t="s">
        <v>80</v>
      </c>
      <c r="AT126" s="137" t="s">
        <v>71</v>
      </c>
      <c r="AU126" s="137" t="s">
        <v>72</v>
      </c>
      <c r="AY126" s="129" t="s">
        <v>181</v>
      </c>
      <c r="BK126" s="138">
        <f>BK127+BK154+BK159+BK174+BK189+BK208+BK215</f>
        <v>0</v>
      </c>
    </row>
    <row r="127" spans="1:65" s="12" customFormat="1" ht="22.9" customHeight="1">
      <c r="B127" s="128"/>
      <c r="D127" s="129" t="s">
        <v>71</v>
      </c>
      <c r="E127" s="139" t="s">
        <v>80</v>
      </c>
      <c r="F127" s="139" t="s">
        <v>1061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SUM(P128:P153)</f>
        <v>0</v>
      </c>
      <c r="Q127" s="134"/>
      <c r="R127" s="135">
        <f>SUM(R128:R153)</f>
        <v>0</v>
      </c>
      <c r="S127" s="134"/>
      <c r="T127" s="136">
        <f>SUM(T128:T153)</f>
        <v>0</v>
      </c>
      <c r="AR127" s="129" t="s">
        <v>80</v>
      </c>
      <c r="AT127" s="137" t="s">
        <v>71</v>
      </c>
      <c r="AU127" s="137" t="s">
        <v>80</v>
      </c>
      <c r="AY127" s="129" t="s">
        <v>181</v>
      </c>
      <c r="BK127" s="138">
        <f>SUM(BK128:BK153)</f>
        <v>0</v>
      </c>
    </row>
    <row r="128" spans="1:65" s="2" customFormat="1" ht="37.9" customHeight="1">
      <c r="A128" s="29"/>
      <c r="B128" s="141"/>
      <c r="C128" s="162" t="s">
        <v>80</v>
      </c>
      <c r="D128" s="162" t="s">
        <v>220</v>
      </c>
      <c r="E128" s="163" t="s">
        <v>1062</v>
      </c>
      <c r="F128" s="164" t="s">
        <v>1063</v>
      </c>
      <c r="G128" s="165" t="s">
        <v>476</v>
      </c>
      <c r="H128" s="166">
        <v>125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1741</v>
      </c>
    </row>
    <row r="129" spans="1:65" s="2" customFormat="1" ht="29.25">
      <c r="A129" s="29"/>
      <c r="B129" s="30"/>
      <c r="C129" s="29"/>
      <c r="D129" s="157" t="s">
        <v>190</v>
      </c>
      <c r="E129" s="29"/>
      <c r="F129" s="158" t="s">
        <v>1063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49.15" customHeight="1">
      <c r="A130" s="29"/>
      <c r="B130" s="141"/>
      <c r="C130" s="162" t="s">
        <v>82</v>
      </c>
      <c r="D130" s="162" t="s">
        <v>220</v>
      </c>
      <c r="E130" s="163" t="s">
        <v>1065</v>
      </c>
      <c r="F130" s="164" t="s">
        <v>1066</v>
      </c>
      <c r="G130" s="165" t="s">
        <v>476</v>
      </c>
      <c r="H130" s="166">
        <v>125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1742</v>
      </c>
    </row>
    <row r="131" spans="1:65" s="2" customFormat="1" ht="29.25">
      <c r="A131" s="29"/>
      <c r="B131" s="30"/>
      <c r="C131" s="29"/>
      <c r="D131" s="157" t="s">
        <v>190</v>
      </c>
      <c r="E131" s="29"/>
      <c r="F131" s="158" t="s">
        <v>1066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62.65" customHeight="1">
      <c r="A132" s="29"/>
      <c r="B132" s="141"/>
      <c r="C132" s="162" t="s">
        <v>195</v>
      </c>
      <c r="D132" s="162" t="s">
        <v>220</v>
      </c>
      <c r="E132" s="163" t="s">
        <v>1068</v>
      </c>
      <c r="F132" s="164" t="s">
        <v>1069</v>
      </c>
      <c r="G132" s="165" t="s">
        <v>476</v>
      </c>
      <c r="H132" s="166">
        <v>125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1743</v>
      </c>
    </row>
    <row r="133" spans="1:65" s="2" customFormat="1" ht="39">
      <c r="A133" s="29"/>
      <c r="B133" s="30"/>
      <c r="C133" s="29"/>
      <c r="D133" s="157" t="s">
        <v>190</v>
      </c>
      <c r="E133" s="29"/>
      <c r="F133" s="158" t="s">
        <v>1069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66.75" customHeight="1">
      <c r="A134" s="29"/>
      <c r="B134" s="141"/>
      <c r="C134" s="162" t="s">
        <v>188</v>
      </c>
      <c r="D134" s="162" t="s">
        <v>220</v>
      </c>
      <c r="E134" s="163" t="s">
        <v>1071</v>
      </c>
      <c r="F134" s="164" t="s">
        <v>1072</v>
      </c>
      <c r="G134" s="165" t="s">
        <v>476</v>
      </c>
      <c r="H134" s="166">
        <v>625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1744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1074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44.25" customHeight="1">
      <c r="A136" s="29"/>
      <c r="B136" s="141"/>
      <c r="C136" s="162" t="s">
        <v>203</v>
      </c>
      <c r="D136" s="162" t="s">
        <v>220</v>
      </c>
      <c r="E136" s="163" t="s">
        <v>1333</v>
      </c>
      <c r="F136" s="164" t="s">
        <v>1207</v>
      </c>
      <c r="G136" s="165" t="s">
        <v>434</v>
      </c>
      <c r="H136" s="166">
        <v>237.5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1745</v>
      </c>
    </row>
    <row r="137" spans="1:65" s="2" customFormat="1" ht="29.25">
      <c r="A137" s="29"/>
      <c r="B137" s="30"/>
      <c r="C137" s="29"/>
      <c r="D137" s="157" t="s">
        <v>190</v>
      </c>
      <c r="E137" s="29"/>
      <c r="F137" s="158" t="s">
        <v>1207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37.9" customHeight="1">
      <c r="A138" s="29"/>
      <c r="B138" s="141"/>
      <c r="C138" s="162" t="s">
        <v>207</v>
      </c>
      <c r="D138" s="162" t="s">
        <v>220</v>
      </c>
      <c r="E138" s="163" t="s">
        <v>1078</v>
      </c>
      <c r="F138" s="164" t="s">
        <v>1079</v>
      </c>
      <c r="G138" s="165" t="s">
        <v>476</v>
      </c>
      <c r="H138" s="166">
        <v>125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1746</v>
      </c>
    </row>
    <row r="139" spans="1:65" s="2" customFormat="1" ht="19.5">
      <c r="A139" s="29"/>
      <c r="B139" s="30"/>
      <c r="C139" s="29"/>
      <c r="D139" s="157" t="s">
        <v>190</v>
      </c>
      <c r="E139" s="29"/>
      <c r="F139" s="158" t="s">
        <v>1079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66.75" customHeight="1">
      <c r="A140" s="29"/>
      <c r="B140" s="141"/>
      <c r="C140" s="162" t="s">
        <v>211</v>
      </c>
      <c r="D140" s="162" t="s">
        <v>220</v>
      </c>
      <c r="E140" s="163" t="s">
        <v>1081</v>
      </c>
      <c r="F140" s="164" t="s">
        <v>1082</v>
      </c>
      <c r="G140" s="165" t="s">
        <v>476</v>
      </c>
      <c r="H140" s="166">
        <v>23.2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1747</v>
      </c>
    </row>
    <row r="141" spans="1:65" s="2" customFormat="1" ht="39">
      <c r="A141" s="29"/>
      <c r="B141" s="30"/>
      <c r="C141" s="29"/>
      <c r="D141" s="157" t="s">
        <v>190</v>
      </c>
      <c r="E141" s="29"/>
      <c r="F141" s="158" t="s">
        <v>1082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16.5" customHeight="1">
      <c r="A142" s="29"/>
      <c r="B142" s="141"/>
      <c r="C142" s="142" t="s">
        <v>187</v>
      </c>
      <c r="D142" s="142" t="s">
        <v>183</v>
      </c>
      <c r="E142" s="143" t="s">
        <v>1084</v>
      </c>
      <c r="F142" s="144" t="s">
        <v>1085</v>
      </c>
      <c r="G142" s="145" t="s">
        <v>434</v>
      </c>
      <c r="H142" s="146">
        <v>48.72</v>
      </c>
      <c r="I142" s="147"/>
      <c r="J142" s="148">
        <f>ROUND(I142*H142,2)</f>
        <v>0</v>
      </c>
      <c r="K142" s="149"/>
      <c r="L142" s="150"/>
      <c r="M142" s="151" t="s">
        <v>1</v>
      </c>
      <c r="N142" s="152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187</v>
      </c>
      <c r="AT142" s="155" t="s">
        <v>183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1748</v>
      </c>
    </row>
    <row r="143" spans="1:65" s="2" customFormat="1" ht="11.25">
      <c r="A143" s="29"/>
      <c r="B143" s="30"/>
      <c r="C143" s="29"/>
      <c r="D143" s="157" t="s">
        <v>190</v>
      </c>
      <c r="E143" s="29"/>
      <c r="F143" s="158" t="s">
        <v>1085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37.9" customHeight="1">
      <c r="A144" s="29"/>
      <c r="B144" s="141"/>
      <c r="C144" s="162" t="s">
        <v>219</v>
      </c>
      <c r="D144" s="162" t="s">
        <v>220</v>
      </c>
      <c r="E144" s="163" t="s">
        <v>1749</v>
      </c>
      <c r="F144" s="164" t="s">
        <v>1101</v>
      </c>
      <c r="G144" s="165" t="s">
        <v>633</v>
      </c>
      <c r="H144" s="166">
        <v>45.92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1750</v>
      </c>
    </row>
    <row r="145" spans="1:65" s="2" customFormat="1" ht="19.5">
      <c r="A145" s="29"/>
      <c r="B145" s="30"/>
      <c r="C145" s="29"/>
      <c r="D145" s="157" t="s">
        <v>190</v>
      </c>
      <c r="E145" s="29"/>
      <c r="F145" s="158" t="s">
        <v>1101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16.5" customHeight="1">
      <c r="A146" s="29"/>
      <c r="B146" s="141"/>
      <c r="C146" s="162" t="s">
        <v>225</v>
      </c>
      <c r="D146" s="162" t="s">
        <v>220</v>
      </c>
      <c r="E146" s="163" t="s">
        <v>1087</v>
      </c>
      <c r="F146" s="164" t="s">
        <v>1088</v>
      </c>
      <c r="G146" s="165" t="s">
        <v>633</v>
      </c>
      <c r="H146" s="166">
        <v>45.92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1751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1088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16.5" customHeight="1">
      <c r="A148" s="29"/>
      <c r="B148" s="141"/>
      <c r="C148" s="142" t="s">
        <v>229</v>
      </c>
      <c r="D148" s="142" t="s">
        <v>183</v>
      </c>
      <c r="E148" s="143" t="s">
        <v>1090</v>
      </c>
      <c r="F148" s="144" t="s">
        <v>1091</v>
      </c>
      <c r="G148" s="145" t="s">
        <v>1092</v>
      </c>
      <c r="H148" s="146">
        <v>1.1479999999999999</v>
      </c>
      <c r="I148" s="147"/>
      <c r="J148" s="148">
        <f>ROUND(I148*H148,2)</f>
        <v>0</v>
      </c>
      <c r="K148" s="149"/>
      <c r="L148" s="150"/>
      <c r="M148" s="151" t="s">
        <v>1</v>
      </c>
      <c r="N148" s="152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187</v>
      </c>
      <c r="AT148" s="155" t="s">
        <v>183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1752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1091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24.2" customHeight="1">
      <c r="A150" s="29"/>
      <c r="B150" s="141"/>
      <c r="C150" s="162" t="s">
        <v>8</v>
      </c>
      <c r="D150" s="162" t="s">
        <v>220</v>
      </c>
      <c r="E150" s="163" t="s">
        <v>1094</v>
      </c>
      <c r="F150" s="164" t="s">
        <v>1095</v>
      </c>
      <c r="G150" s="165" t="s">
        <v>633</v>
      </c>
      <c r="H150" s="166">
        <v>45.92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1753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1095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1.75" customHeight="1">
      <c r="A152" s="29"/>
      <c r="B152" s="141"/>
      <c r="C152" s="162" t="s">
        <v>236</v>
      </c>
      <c r="D152" s="162" t="s">
        <v>220</v>
      </c>
      <c r="E152" s="163" t="s">
        <v>1097</v>
      </c>
      <c r="F152" s="164" t="s">
        <v>1098</v>
      </c>
      <c r="G152" s="165" t="s">
        <v>476</v>
      </c>
      <c r="H152" s="166">
        <v>4.5919999999999996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1754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1098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12" customFormat="1" ht="22.9" customHeight="1">
      <c r="B154" s="128"/>
      <c r="D154" s="129" t="s">
        <v>71</v>
      </c>
      <c r="E154" s="139" t="s">
        <v>82</v>
      </c>
      <c r="F154" s="139" t="s">
        <v>1103</v>
      </c>
      <c r="I154" s="131"/>
      <c r="J154" s="140">
        <f>BK154</f>
        <v>0</v>
      </c>
      <c r="L154" s="128"/>
      <c r="M154" s="133"/>
      <c r="N154" s="134"/>
      <c r="O154" s="134"/>
      <c r="P154" s="135">
        <f>SUM(P155:P158)</f>
        <v>0</v>
      </c>
      <c r="Q154" s="134"/>
      <c r="R154" s="135">
        <f>SUM(R155:R158)</f>
        <v>0</v>
      </c>
      <c r="S154" s="134"/>
      <c r="T154" s="136">
        <f>SUM(T155:T158)</f>
        <v>0</v>
      </c>
      <c r="AR154" s="129" t="s">
        <v>80</v>
      </c>
      <c r="AT154" s="137" t="s">
        <v>71</v>
      </c>
      <c r="AU154" s="137" t="s">
        <v>80</v>
      </c>
      <c r="AY154" s="129" t="s">
        <v>181</v>
      </c>
      <c r="BK154" s="138">
        <f>SUM(BK155:BK158)</f>
        <v>0</v>
      </c>
    </row>
    <row r="155" spans="1:65" s="2" customFormat="1" ht="24.2" customHeight="1">
      <c r="A155" s="29"/>
      <c r="B155" s="141"/>
      <c r="C155" s="162" t="s">
        <v>241</v>
      </c>
      <c r="D155" s="162" t="s">
        <v>220</v>
      </c>
      <c r="E155" s="163" t="s">
        <v>1104</v>
      </c>
      <c r="F155" s="164" t="s">
        <v>1105</v>
      </c>
      <c r="G155" s="165" t="s">
        <v>368</v>
      </c>
      <c r="H155" s="166">
        <v>4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1755</v>
      </c>
    </row>
    <row r="156" spans="1:65" s="2" customFormat="1" ht="11.25">
      <c r="A156" s="29"/>
      <c r="B156" s="30"/>
      <c r="C156" s="29"/>
      <c r="D156" s="157" t="s">
        <v>190</v>
      </c>
      <c r="E156" s="29"/>
      <c r="F156" s="158" t="s">
        <v>1105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55.5" customHeight="1">
      <c r="A157" s="29"/>
      <c r="B157" s="141"/>
      <c r="C157" s="162" t="s">
        <v>245</v>
      </c>
      <c r="D157" s="162" t="s">
        <v>220</v>
      </c>
      <c r="E157" s="163" t="s">
        <v>1107</v>
      </c>
      <c r="F157" s="164" t="s">
        <v>1108</v>
      </c>
      <c r="G157" s="165" t="s">
        <v>413</v>
      </c>
      <c r="H157" s="166">
        <v>12.8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1756</v>
      </c>
    </row>
    <row r="158" spans="1:65" s="2" customFormat="1" ht="39">
      <c r="A158" s="29"/>
      <c r="B158" s="30"/>
      <c r="C158" s="29"/>
      <c r="D158" s="157" t="s">
        <v>190</v>
      </c>
      <c r="E158" s="29"/>
      <c r="F158" s="158" t="s">
        <v>1108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12" customFormat="1" ht="22.9" customHeight="1">
      <c r="B159" s="128"/>
      <c r="D159" s="129" t="s">
        <v>71</v>
      </c>
      <c r="E159" s="139" t="s">
        <v>195</v>
      </c>
      <c r="F159" s="139" t="s">
        <v>1110</v>
      </c>
      <c r="I159" s="131"/>
      <c r="J159" s="140">
        <f>BK159</f>
        <v>0</v>
      </c>
      <c r="L159" s="128"/>
      <c r="M159" s="133"/>
      <c r="N159" s="134"/>
      <c r="O159" s="134"/>
      <c r="P159" s="135">
        <f>SUM(P160:P173)</f>
        <v>0</v>
      </c>
      <c r="Q159" s="134"/>
      <c r="R159" s="135">
        <f>SUM(R160:R173)</f>
        <v>0</v>
      </c>
      <c r="S159" s="134"/>
      <c r="T159" s="136">
        <f>SUM(T160:T173)</f>
        <v>0</v>
      </c>
      <c r="AR159" s="129" t="s">
        <v>80</v>
      </c>
      <c r="AT159" s="137" t="s">
        <v>71</v>
      </c>
      <c r="AU159" s="137" t="s">
        <v>80</v>
      </c>
      <c r="AY159" s="129" t="s">
        <v>181</v>
      </c>
      <c r="BK159" s="138">
        <f>SUM(BK160:BK173)</f>
        <v>0</v>
      </c>
    </row>
    <row r="160" spans="1:65" s="2" customFormat="1" ht="16.5" customHeight="1">
      <c r="A160" s="29"/>
      <c r="B160" s="141"/>
      <c r="C160" s="162" t="s">
        <v>249</v>
      </c>
      <c r="D160" s="162" t="s">
        <v>220</v>
      </c>
      <c r="E160" s="163" t="s">
        <v>1111</v>
      </c>
      <c r="F160" s="164" t="s">
        <v>1112</v>
      </c>
      <c r="G160" s="165" t="s">
        <v>476</v>
      </c>
      <c r="H160" s="166">
        <v>3.5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188</v>
      </c>
      <c r="AT160" s="155" t="s">
        <v>220</v>
      </c>
      <c r="AU160" s="155" t="s">
        <v>82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188</v>
      </c>
      <c r="BM160" s="155" t="s">
        <v>1757</v>
      </c>
    </row>
    <row r="161" spans="1:65" s="2" customFormat="1" ht="11.25">
      <c r="A161" s="29"/>
      <c r="B161" s="30"/>
      <c r="C161" s="29"/>
      <c r="D161" s="157" t="s">
        <v>190</v>
      </c>
      <c r="E161" s="29"/>
      <c r="F161" s="158" t="s">
        <v>1112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82</v>
      </c>
    </row>
    <row r="162" spans="1:65" s="2" customFormat="1" ht="24.2" customHeight="1">
      <c r="A162" s="29"/>
      <c r="B162" s="141"/>
      <c r="C162" s="162" t="s">
        <v>253</v>
      </c>
      <c r="D162" s="162" t="s">
        <v>220</v>
      </c>
      <c r="E162" s="163" t="s">
        <v>1114</v>
      </c>
      <c r="F162" s="164" t="s">
        <v>1115</v>
      </c>
      <c r="G162" s="165" t="s">
        <v>476</v>
      </c>
      <c r="H162" s="166">
        <v>3.5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188</v>
      </c>
      <c r="AT162" s="155" t="s">
        <v>220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188</v>
      </c>
      <c r="BM162" s="155" t="s">
        <v>1758</v>
      </c>
    </row>
    <row r="163" spans="1:65" s="2" customFormat="1" ht="19.5">
      <c r="A163" s="29"/>
      <c r="B163" s="30"/>
      <c r="C163" s="29"/>
      <c r="D163" s="157" t="s">
        <v>190</v>
      </c>
      <c r="E163" s="29"/>
      <c r="F163" s="158" t="s">
        <v>1115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2" customFormat="1" ht="16.5" customHeight="1">
      <c r="A164" s="29"/>
      <c r="B164" s="141"/>
      <c r="C164" s="162" t="s">
        <v>257</v>
      </c>
      <c r="D164" s="162" t="s">
        <v>220</v>
      </c>
      <c r="E164" s="163" t="s">
        <v>1117</v>
      </c>
      <c r="F164" s="164" t="s">
        <v>1118</v>
      </c>
      <c r="G164" s="165" t="s">
        <v>633</v>
      </c>
      <c r="H164" s="166">
        <v>8.4719999999999995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1759</v>
      </c>
    </row>
    <row r="165" spans="1:65" s="2" customFormat="1" ht="11.25">
      <c r="A165" s="29"/>
      <c r="B165" s="30"/>
      <c r="C165" s="29"/>
      <c r="D165" s="157" t="s">
        <v>190</v>
      </c>
      <c r="E165" s="29"/>
      <c r="F165" s="158" t="s">
        <v>1118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16.5" customHeight="1">
      <c r="A166" s="29"/>
      <c r="B166" s="141"/>
      <c r="C166" s="162" t="s">
        <v>262</v>
      </c>
      <c r="D166" s="162" t="s">
        <v>220</v>
      </c>
      <c r="E166" s="163" t="s">
        <v>1120</v>
      </c>
      <c r="F166" s="164" t="s">
        <v>1121</v>
      </c>
      <c r="G166" s="165" t="s">
        <v>633</v>
      </c>
      <c r="H166" s="166">
        <v>8.4719999999999995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1760</v>
      </c>
    </row>
    <row r="167" spans="1:65" s="2" customFormat="1" ht="11.25">
      <c r="A167" s="29"/>
      <c r="B167" s="30"/>
      <c r="C167" s="29"/>
      <c r="D167" s="157" t="s">
        <v>190</v>
      </c>
      <c r="E167" s="29"/>
      <c r="F167" s="158" t="s">
        <v>1121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2" customFormat="1" ht="24.2" customHeight="1">
      <c r="A168" s="29"/>
      <c r="B168" s="141"/>
      <c r="C168" s="162" t="s">
        <v>267</v>
      </c>
      <c r="D168" s="162" t="s">
        <v>220</v>
      </c>
      <c r="E168" s="163" t="s">
        <v>1123</v>
      </c>
      <c r="F168" s="164" t="s">
        <v>1124</v>
      </c>
      <c r="G168" s="165" t="s">
        <v>434</v>
      </c>
      <c r="H168" s="166">
        <v>0.36399999999999999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1761</v>
      </c>
    </row>
    <row r="169" spans="1:65" s="2" customFormat="1" ht="19.5">
      <c r="A169" s="29"/>
      <c r="B169" s="30"/>
      <c r="C169" s="29"/>
      <c r="D169" s="157" t="s">
        <v>190</v>
      </c>
      <c r="E169" s="29"/>
      <c r="F169" s="158" t="s">
        <v>1124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24.2" customHeight="1">
      <c r="A170" s="29"/>
      <c r="B170" s="141"/>
      <c r="C170" s="162" t="s">
        <v>7</v>
      </c>
      <c r="D170" s="162" t="s">
        <v>220</v>
      </c>
      <c r="E170" s="163" t="s">
        <v>1126</v>
      </c>
      <c r="F170" s="164" t="s">
        <v>1127</v>
      </c>
      <c r="G170" s="165" t="s">
        <v>413</v>
      </c>
      <c r="H170" s="166">
        <v>3.6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1762</v>
      </c>
    </row>
    <row r="171" spans="1:65" s="2" customFormat="1" ht="19.5">
      <c r="A171" s="29"/>
      <c r="B171" s="30"/>
      <c r="C171" s="29"/>
      <c r="D171" s="157" t="s">
        <v>190</v>
      </c>
      <c r="E171" s="29"/>
      <c r="F171" s="158" t="s">
        <v>1127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16.5" customHeight="1">
      <c r="A172" s="29"/>
      <c r="B172" s="141"/>
      <c r="C172" s="162" t="s">
        <v>274</v>
      </c>
      <c r="D172" s="162" t="s">
        <v>220</v>
      </c>
      <c r="E172" s="163" t="s">
        <v>1129</v>
      </c>
      <c r="F172" s="164" t="s">
        <v>1130</v>
      </c>
      <c r="G172" s="165" t="s">
        <v>413</v>
      </c>
      <c r="H172" s="166">
        <v>24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1763</v>
      </c>
    </row>
    <row r="173" spans="1:65" s="2" customFormat="1" ht="11.25">
      <c r="A173" s="29"/>
      <c r="B173" s="30"/>
      <c r="C173" s="29"/>
      <c r="D173" s="157" t="s">
        <v>190</v>
      </c>
      <c r="E173" s="29"/>
      <c r="F173" s="158" t="s">
        <v>1130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12" customFormat="1" ht="22.9" customHeight="1">
      <c r="B174" s="128"/>
      <c r="D174" s="129" t="s">
        <v>71</v>
      </c>
      <c r="E174" s="139" t="s">
        <v>188</v>
      </c>
      <c r="F174" s="139" t="s">
        <v>1132</v>
      </c>
      <c r="I174" s="131"/>
      <c r="J174" s="140">
        <f>BK174</f>
        <v>0</v>
      </c>
      <c r="L174" s="128"/>
      <c r="M174" s="133"/>
      <c r="N174" s="134"/>
      <c r="O174" s="134"/>
      <c r="P174" s="135">
        <f>SUM(P175:P188)</f>
        <v>0</v>
      </c>
      <c r="Q174" s="134"/>
      <c r="R174" s="135">
        <f>SUM(R175:R188)</f>
        <v>0</v>
      </c>
      <c r="S174" s="134"/>
      <c r="T174" s="136">
        <f>SUM(T175:T188)</f>
        <v>0</v>
      </c>
      <c r="AR174" s="129" t="s">
        <v>80</v>
      </c>
      <c r="AT174" s="137" t="s">
        <v>71</v>
      </c>
      <c r="AU174" s="137" t="s">
        <v>80</v>
      </c>
      <c r="AY174" s="129" t="s">
        <v>181</v>
      </c>
      <c r="BK174" s="138">
        <f>SUM(BK175:BK188)</f>
        <v>0</v>
      </c>
    </row>
    <row r="175" spans="1:65" s="2" customFormat="1" ht="24.2" customHeight="1">
      <c r="A175" s="29"/>
      <c r="B175" s="141"/>
      <c r="C175" s="162" t="s">
        <v>278</v>
      </c>
      <c r="D175" s="162" t="s">
        <v>220</v>
      </c>
      <c r="E175" s="163" t="s">
        <v>1133</v>
      </c>
      <c r="F175" s="164" t="s">
        <v>1134</v>
      </c>
      <c r="G175" s="165" t="s">
        <v>476</v>
      </c>
      <c r="H175" s="166">
        <v>61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82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1764</v>
      </c>
    </row>
    <row r="176" spans="1:65" s="2" customFormat="1" ht="19.5">
      <c r="A176" s="29"/>
      <c r="B176" s="30"/>
      <c r="C176" s="29"/>
      <c r="D176" s="157" t="s">
        <v>190</v>
      </c>
      <c r="E176" s="29"/>
      <c r="F176" s="158" t="s">
        <v>1134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82</v>
      </c>
    </row>
    <row r="177" spans="1:65" s="2" customFormat="1" ht="37.9" customHeight="1">
      <c r="A177" s="29"/>
      <c r="B177" s="141"/>
      <c r="C177" s="162" t="s">
        <v>347</v>
      </c>
      <c r="D177" s="162" t="s">
        <v>220</v>
      </c>
      <c r="E177" s="163" t="s">
        <v>1136</v>
      </c>
      <c r="F177" s="164" t="s">
        <v>1137</v>
      </c>
      <c r="G177" s="165" t="s">
        <v>633</v>
      </c>
      <c r="H177" s="166">
        <v>34.9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1765</v>
      </c>
    </row>
    <row r="178" spans="1:65" s="2" customFormat="1" ht="19.5">
      <c r="A178" s="29"/>
      <c r="B178" s="30"/>
      <c r="C178" s="29"/>
      <c r="D178" s="157" t="s">
        <v>190</v>
      </c>
      <c r="E178" s="29"/>
      <c r="F178" s="158" t="s">
        <v>1137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37.9" customHeight="1">
      <c r="A179" s="29"/>
      <c r="B179" s="141"/>
      <c r="C179" s="162" t="s">
        <v>349</v>
      </c>
      <c r="D179" s="162" t="s">
        <v>220</v>
      </c>
      <c r="E179" s="163" t="s">
        <v>1139</v>
      </c>
      <c r="F179" s="164" t="s">
        <v>1140</v>
      </c>
      <c r="G179" s="165" t="s">
        <v>633</v>
      </c>
      <c r="H179" s="166">
        <v>34.9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1766</v>
      </c>
    </row>
    <row r="180" spans="1:65" s="2" customFormat="1" ht="19.5">
      <c r="A180" s="29"/>
      <c r="B180" s="30"/>
      <c r="C180" s="29"/>
      <c r="D180" s="157" t="s">
        <v>190</v>
      </c>
      <c r="E180" s="29"/>
      <c r="F180" s="158" t="s">
        <v>1140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24.2" customHeight="1">
      <c r="A181" s="29"/>
      <c r="B181" s="141"/>
      <c r="C181" s="162" t="s">
        <v>353</v>
      </c>
      <c r="D181" s="162" t="s">
        <v>220</v>
      </c>
      <c r="E181" s="163" t="s">
        <v>1142</v>
      </c>
      <c r="F181" s="164" t="s">
        <v>1143</v>
      </c>
      <c r="G181" s="165" t="s">
        <v>434</v>
      </c>
      <c r="H181" s="166">
        <v>6.3380000000000001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1767</v>
      </c>
    </row>
    <row r="182" spans="1:65" s="2" customFormat="1" ht="19.5">
      <c r="A182" s="29"/>
      <c r="B182" s="30"/>
      <c r="C182" s="29"/>
      <c r="D182" s="157" t="s">
        <v>190</v>
      </c>
      <c r="E182" s="29"/>
      <c r="F182" s="158" t="s">
        <v>1143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24.2" customHeight="1">
      <c r="A183" s="29"/>
      <c r="B183" s="141"/>
      <c r="C183" s="162" t="s">
        <v>355</v>
      </c>
      <c r="D183" s="162" t="s">
        <v>220</v>
      </c>
      <c r="E183" s="163" t="s">
        <v>1471</v>
      </c>
      <c r="F183" s="164" t="s">
        <v>1472</v>
      </c>
      <c r="G183" s="165" t="s">
        <v>633</v>
      </c>
      <c r="H183" s="166">
        <v>12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1768</v>
      </c>
    </row>
    <row r="184" spans="1:65" s="2" customFormat="1" ht="19.5">
      <c r="A184" s="29"/>
      <c r="B184" s="30"/>
      <c r="C184" s="29"/>
      <c r="D184" s="157" t="s">
        <v>190</v>
      </c>
      <c r="E184" s="29"/>
      <c r="F184" s="158" t="s">
        <v>1472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37.9" customHeight="1">
      <c r="A185" s="29"/>
      <c r="B185" s="141"/>
      <c r="C185" s="162" t="s">
        <v>359</v>
      </c>
      <c r="D185" s="162" t="s">
        <v>220</v>
      </c>
      <c r="E185" s="163" t="s">
        <v>1151</v>
      </c>
      <c r="F185" s="164" t="s">
        <v>1152</v>
      </c>
      <c r="G185" s="165" t="s">
        <v>633</v>
      </c>
      <c r="H185" s="166">
        <v>140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188</v>
      </c>
      <c r="AT185" s="155" t="s">
        <v>220</v>
      </c>
      <c r="AU185" s="155" t="s">
        <v>82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188</v>
      </c>
      <c r="BM185" s="155" t="s">
        <v>1769</v>
      </c>
    </row>
    <row r="186" spans="1:65" s="2" customFormat="1" ht="19.5">
      <c r="A186" s="29"/>
      <c r="B186" s="30"/>
      <c r="C186" s="29"/>
      <c r="D186" s="157" t="s">
        <v>190</v>
      </c>
      <c r="E186" s="29"/>
      <c r="F186" s="158" t="s">
        <v>1152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82</v>
      </c>
    </row>
    <row r="187" spans="1:65" s="2" customFormat="1" ht="55.5" customHeight="1">
      <c r="A187" s="29"/>
      <c r="B187" s="141"/>
      <c r="C187" s="162" t="s">
        <v>553</v>
      </c>
      <c r="D187" s="162" t="s">
        <v>220</v>
      </c>
      <c r="E187" s="163" t="s">
        <v>1770</v>
      </c>
      <c r="F187" s="164" t="s">
        <v>1771</v>
      </c>
      <c r="G187" s="165" t="s">
        <v>633</v>
      </c>
      <c r="H187" s="166">
        <v>3.2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188</v>
      </c>
      <c r="AT187" s="155" t="s">
        <v>220</v>
      </c>
      <c r="AU187" s="155" t="s">
        <v>82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188</v>
      </c>
      <c r="BM187" s="155" t="s">
        <v>1772</v>
      </c>
    </row>
    <row r="188" spans="1:65" s="2" customFormat="1" ht="29.25">
      <c r="A188" s="29"/>
      <c r="B188" s="30"/>
      <c r="C188" s="29"/>
      <c r="D188" s="157" t="s">
        <v>190</v>
      </c>
      <c r="E188" s="29"/>
      <c r="F188" s="158" t="s">
        <v>1771</v>
      </c>
      <c r="G188" s="29"/>
      <c r="H188" s="29"/>
      <c r="I188" s="159"/>
      <c r="J188" s="29"/>
      <c r="K188" s="29"/>
      <c r="L188" s="30"/>
      <c r="M188" s="160"/>
      <c r="N188" s="161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82</v>
      </c>
    </row>
    <row r="189" spans="1:65" s="12" customFormat="1" ht="22.9" customHeight="1">
      <c r="B189" s="128"/>
      <c r="D189" s="129" t="s">
        <v>71</v>
      </c>
      <c r="E189" s="139" t="s">
        <v>219</v>
      </c>
      <c r="F189" s="139" t="s">
        <v>1164</v>
      </c>
      <c r="I189" s="131"/>
      <c r="J189" s="140">
        <f>BK189</f>
        <v>0</v>
      </c>
      <c r="L189" s="128"/>
      <c r="M189" s="133"/>
      <c r="N189" s="134"/>
      <c r="O189" s="134"/>
      <c r="P189" s="135">
        <f>SUM(P190:P207)</f>
        <v>0</v>
      </c>
      <c r="Q189" s="134"/>
      <c r="R189" s="135">
        <f>SUM(R190:R207)</f>
        <v>0</v>
      </c>
      <c r="S189" s="134"/>
      <c r="T189" s="136">
        <f>SUM(T190:T207)</f>
        <v>0</v>
      </c>
      <c r="AR189" s="129" t="s">
        <v>80</v>
      </c>
      <c r="AT189" s="137" t="s">
        <v>71</v>
      </c>
      <c r="AU189" s="137" t="s">
        <v>80</v>
      </c>
      <c r="AY189" s="129" t="s">
        <v>181</v>
      </c>
      <c r="BK189" s="138">
        <f>SUM(BK190:BK207)</f>
        <v>0</v>
      </c>
    </row>
    <row r="190" spans="1:65" s="2" customFormat="1" ht="24.2" customHeight="1">
      <c r="A190" s="29"/>
      <c r="B190" s="141"/>
      <c r="C190" s="162" t="s">
        <v>560</v>
      </c>
      <c r="D190" s="162" t="s">
        <v>220</v>
      </c>
      <c r="E190" s="163" t="s">
        <v>1165</v>
      </c>
      <c r="F190" s="164" t="s">
        <v>1166</v>
      </c>
      <c r="G190" s="165" t="s">
        <v>368</v>
      </c>
      <c r="H190" s="166">
        <v>1</v>
      </c>
      <c r="I190" s="167"/>
      <c r="J190" s="168">
        <f>ROUND(I190*H190,2)</f>
        <v>0</v>
      </c>
      <c r="K190" s="169"/>
      <c r="L190" s="30"/>
      <c r="M190" s="170" t="s">
        <v>1</v>
      </c>
      <c r="N190" s="171" t="s">
        <v>37</v>
      </c>
      <c r="O190" s="55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5" t="s">
        <v>188</v>
      </c>
      <c r="AT190" s="155" t="s">
        <v>220</v>
      </c>
      <c r="AU190" s="155" t="s">
        <v>82</v>
      </c>
      <c r="AY190" s="14" t="s">
        <v>181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4" t="s">
        <v>80</v>
      </c>
      <c r="BK190" s="156">
        <f>ROUND(I190*H190,2)</f>
        <v>0</v>
      </c>
      <c r="BL190" s="14" t="s">
        <v>188</v>
      </c>
      <c r="BM190" s="155" t="s">
        <v>1773</v>
      </c>
    </row>
    <row r="191" spans="1:65" s="2" customFormat="1" ht="19.5">
      <c r="A191" s="29"/>
      <c r="B191" s="30"/>
      <c r="C191" s="29"/>
      <c r="D191" s="157" t="s">
        <v>190</v>
      </c>
      <c r="E191" s="29"/>
      <c r="F191" s="158" t="s">
        <v>1166</v>
      </c>
      <c r="G191" s="29"/>
      <c r="H191" s="29"/>
      <c r="I191" s="159"/>
      <c r="J191" s="29"/>
      <c r="K191" s="29"/>
      <c r="L191" s="30"/>
      <c r="M191" s="160"/>
      <c r="N191" s="161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190</v>
      </c>
      <c r="AU191" s="14" t="s">
        <v>82</v>
      </c>
    </row>
    <row r="192" spans="1:65" s="2" customFormat="1" ht="24.2" customHeight="1">
      <c r="A192" s="29"/>
      <c r="B192" s="141"/>
      <c r="C192" s="162" t="s">
        <v>555</v>
      </c>
      <c r="D192" s="162" t="s">
        <v>220</v>
      </c>
      <c r="E192" s="163" t="s">
        <v>1168</v>
      </c>
      <c r="F192" s="164" t="s">
        <v>1169</v>
      </c>
      <c r="G192" s="165" t="s">
        <v>633</v>
      </c>
      <c r="H192" s="166">
        <v>51</v>
      </c>
      <c r="I192" s="167"/>
      <c r="J192" s="168">
        <f>ROUND(I192*H192,2)</f>
        <v>0</v>
      </c>
      <c r="K192" s="169"/>
      <c r="L192" s="30"/>
      <c r="M192" s="170" t="s">
        <v>1</v>
      </c>
      <c r="N192" s="171" t="s">
        <v>37</v>
      </c>
      <c r="O192" s="55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5" t="s">
        <v>188</v>
      </c>
      <c r="AT192" s="155" t="s">
        <v>220</v>
      </c>
      <c r="AU192" s="155" t="s">
        <v>82</v>
      </c>
      <c r="AY192" s="14" t="s">
        <v>181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4" t="s">
        <v>80</v>
      </c>
      <c r="BK192" s="156">
        <f>ROUND(I192*H192,2)</f>
        <v>0</v>
      </c>
      <c r="BL192" s="14" t="s">
        <v>188</v>
      </c>
      <c r="BM192" s="155" t="s">
        <v>1774</v>
      </c>
    </row>
    <row r="193" spans="1:65" s="2" customFormat="1" ht="11.25">
      <c r="A193" s="29"/>
      <c r="B193" s="30"/>
      <c r="C193" s="29"/>
      <c r="D193" s="157" t="s">
        <v>190</v>
      </c>
      <c r="E193" s="29"/>
      <c r="F193" s="158" t="s">
        <v>1169</v>
      </c>
      <c r="G193" s="29"/>
      <c r="H193" s="29"/>
      <c r="I193" s="159"/>
      <c r="J193" s="29"/>
      <c r="K193" s="29"/>
      <c r="L193" s="30"/>
      <c r="M193" s="160"/>
      <c r="N193" s="161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190</v>
      </c>
      <c r="AU193" s="14" t="s">
        <v>82</v>
      </c>
    </row>
    <row r="194" spans="1:65" s="2" customFormat="1" ht="24.2" customHeight="1">
      <c r="A194" s="29"/>
      <c r="B194" s="141"/>
      <c r="C194" s="162" t="s">
        <v>562</v>
      </c>
      <c r="D194" s="162" t="s">
        <v>220</v>
      </c>
      <c r="E194" s="163" t="s">
        <v>1549</v>
      </c>
      <c r="F194" s="164" t="s">
        <v>1550</v>
      </c>
      <c r="G194" s="165" t="s">
        <v>476</v>
      </c>
      <c r="H194" s="166">
        <v>9</v>
      </c>
      <c r="I194" s="167"/>
      <c r="J194" s="168">
        <f>ROUND(I194*H194,2)</f>
        <v>0</v>
      </c>
      <c r="K194" s="169"/>
      <c r="L194" s="30"/>
      <c r="M194" s="170" t="s">
        <v>1</v>
      </c>
      <c r="N194" s="171" t="s">
        <v>37</v>
      </c>
      <c r="O194" s="55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5" t="s">
        <v>188</v>
      </c>
      <c r="AT194" s="155" t="s">
        <v>220</v>
      </c>
      <c r="AU194" s="155" t="s">
        <v>82</v>
      </c>
      <c r="AY194" s="14" t="s">
        <v>181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4" t="s">
        <v>80</v>
      </c>
      <c r="BK194" s="156">
        <f>ROUND(I194*H194,2)</f>
        <v>0</v>
      </c>
      <c r="BL194" s="14" t="s">
        <v>188</v>
      </c>
      <c r="BM194" s="155" t="s">
        <v>1775</v>
      </c>
    </row>
    <row r="195" spans="1:65" s="2" customFormat="1" ht="11.25">
      <c r="A195" s="29"/>
      <c r="B195" s="30"/>
      <c r="C195" s="29"/>
      <c r="D195" s="157" t="s">
        <v>190</v>
      </c>
      <c r="E195" s="29"/>
      <c r="F195" s="158" t="s">
        <v>1550</v>
      </c>
      <c r="G195" s="29"/>
      <c r="H195" s="29"/>
      <c r="I195" s="159"/>
      <c r="J195" s="29"/>
      <c r="K195" s="29"/>
      <c r="L195" s="30"/>
      <c r="M195" s="160"/>
      <c r="N195" s="161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190</v>
      </c>
      <c r="AU195" s="14" t="s">
        <v>82</v>
      </c>
    </row>
    <row r="196" spans="1:65" s="2" customFormat="1" ht="24.2" customHeight="1">
      <c r="A196" s="29"/>
      <c r="B196" s="141"/>
      <c r="C196" s="162" t="s">
        <v>564</v>
      </c>
      <c r="D196" s="162" t="s">
        <v>220</v>
      </c>
      <c r="E196" s="163" t="s">
        <v>1581</v>
      </c>
      <c r="F196" s="164" t="s">
        <v>1582</v>
      </c>
      <c r="G196" s="165" t="s">
        <v>413</v>
      </c>
      <c r="H196" s="166">
        <v>23.8</v>
      </c>
      <c r="I196" s="167"/>
      <c r="J196" s="168">
        <f>ROUND(I196*H196,2)</f>
        <v>0</v>
      </c>
      <c r="K196" s="169"/>
      <c r="L196" s="30"/>
      <c r="M196" s="170" t="s">
        <v>1</v>
      </c>
      <c r="N196" s="171" t="s">
        <v>37</v>
      </c>
      <c r="O196" s="55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5" t="s">
        <v>188</v>
      </c>
      <c r="AT196" s="155" t="s">
        <v>220</v>
      </c>
      <c r="AU196" s="155" t="s">
        <v>82</v>
      </c>
      <c r="AY196" s="14" t="s">
        <v>181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80</v>
      </c>
      <c r="BK196" s="156">
        <f>ROUND(I196*H196,2)</f>
        <v>0</v>
      </c>
      <c r="BL196" s="14" t="s">
        <v>188</v>
      </c>
      <c r="BM196" s="155" t="s">
        <v>1776</v>
      </c>
    </row>
    <row r="197" spans="1:65" s="2" customFormat="1" ht="19.5">
      <c r="A197" s="29"/>
      <c r="B197" s="30"/>
      <c r="C197" s="29"/>
      <c r="D197" s="157" t="s">
        <v>190</v>
      </c>
      <c r="E197" s="29"/>
      <c r="F197" s="158" t="s">
        <v>1582</v>
      </c>
      <c r="G197" s="29"/>
      <c r="H197" s="29"/>
      <c r="I197" s="159"/>
      <c r="J197" s="29"/>
      <c r="K197" s="29"/>
      <c r="L197" s="30"/>
      <c r="M197" s="160"/>
      <c r="N197" s="161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190</v>
      </c>
      <c r="AU197" s="14" t="s">
        <v>82</v>
      </c>
    </row>
    <row r="198" spans="1:65" s="2" customFormat="1" ht="24.2" customHeight="1">
      <c r="A198" s="29"/>
      <c r="B198" s="141"/>
      <c r="C198" s="162" t="s">
        <v>566</v>
      </c>
      <c r="D198" s="162" t="s">
        <v>220</v>
      </c>
      <c r="E198" s="163" t="s">
        <v>1174</v>
      </c>
      <c r="F198" s="164" t="s">
        <v>1175</v>
      </c>
      <c r="G198" s="165" t="s">
        <v>476</v>
      </c>
      <c r="H198" s="166">
        <v>1.5</v>
      </c>
      <c r="I198" s="167"/>
      <c r="J198" s="168">
        <f>ROUND(I198*H198,2)</f>
        <v>0</v>
      </c>
      <c r="K198" s="169"/>
      <c r="L198" s="30"/>
      <c r="M198" s="170" t="s">
        <v>1</v>
      </c>
      <c r="N198" s="171" t="s">
        <v>37</v>
      </c>
      <c r="O198" s="55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5" t="s">
        <v>188</v>
      </c>
      <c r="AT198" s="155" t="s">
        <v>220</v>
      </c>
      <c r="AU198" s="155" t="s">
        <v>82</v>
      </c>
      <c r="AY198" s="14" t="s">
        <v>181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4" t="s">
        <v>80</v>
      </c>
      <c r="BK198" s="156">
        <f>ROUND(I198*H198,2)</f>
        <v>0</v>
      </c>
      <c r="BL198" s="14" t="s">
        <v>188</v>
      </c>
      <c r="BM198" s="155" t="s">
        <v>1777</v>
      </c>
    </row>
    <row r="199" spans="1:65" s="2" customFormat="1" ht="19.5">
      <c r="A199" s="29"/>
      <c r="B199" s="30"/>
      <c r="C199" s="29"/>
      <c r="D199" s="157" t="s">
        <v>190</v>
      </c>
      <c r="E199" s="29"/>
      <c r="F199" s="158" t="s">
        <v>1175</v>
      </c>
      <c r="G199" s="29"/>
      <c r="H199" s="29"/>
      <c r="I199" s="159"/>
      <c r="J199" s="29"/>
      <c r="K199" s="29"/>
      <c r="L199" s="30"/>
      <c r="M199" s="160"/>
      <c r="N199" s="161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190</v>
      </c>
      <c r="AU199" s="14" t="s">
        <v>82</v>
      </c>
    </row>
    <row r="200" spans="1:65" s="2" customFormat="1" ht="16.5" customHeight="1">
      <c r="A200" s="29"/>
      <c r="B200" s="141"/>
      <c r="C200" s="142" t="s">
        <v>568</v>
      </c>
      <c r="D200" s="142" t="s">
        <v>183</v>
      </c>
      <c r="E200" s="143" t="s">
        <v>1177</v>
      </c>
      <c r="F200" s="144" t="s">
        <v>1178</v>
      </c>
      <c r="G200" s="145" t="s">
        <v>434</v>
      </c>
      <c r="H200" s="146">
        <v>3.15</v>
      </c>
      <c r="I200" s="147"/>
      <c r="J200" s="148">
        <f>ROUND(I200*H200,2)</f>
        <v>0</v>
      </c>
      <c r="K200" s="149"/>
      <c r="L200" s="150"/>
      <c r="M200" s="151" t="s">
        <v>1</v>
      </c>
      <c r="N200" s="152" t="s">
        <v>37</v>
      </c>
      <c r="O200" s="55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5" t="s">
        <v>187</v>
      </c>
      <c r="AT200" s="155" t="s">
        <v>183</v>
      </c>
      <c r="AU200" s="155" t="s">
        <v>82</v>
      </c>
      <c r="AY200" s="14" t="s">
        <v>181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4" t="s">
        <v>80</v>
      </c>
      <c r="BK200" s="156">
        <f>ROUND(I200*H200,2)</f>
        <v>0</v>
      </c>
      <c r="BL200" s="14" t="s">
        <v>188</v>
      </c>
      <c r="BM200" s="155" t="s">
        <v>1778</v>
      </c>
    </row>
    <row r="201" spans="1:65" s="2" customFormat="1" ht="11.25">
      <c r="A201" s="29"/>
      <c r="B201" s="30"/>
      <c r="C201" s="29"/>
      <c r="D201" s="157" t="s">
        <v>190</v>
      </c>
      <c r="E201" s="29"/>
      <c r="F201" s="158" t="s">
        <v>1178</v>
      </c>
      <c r="G201" s="29"/>
      <c r="H201" s="29"/>
      <c r="I201" s="159"/>
      <c r="J201" s="29"/>
      <c r="K201" s="29"/>
      <c r="L201" s="30"/>
      <c r="M201" s="160"/>
      <c r="N201" s="161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190</v>
      </c>
      <c r="AU201" s="14" t="s">
        <v>82</v>
      </c>
    </row>
    <row r="202" spans="1:65" s="2" customFormat="1" ht="37.9" customHeight="1">
      <c r="A202" s="29"/>
      <c r="B202" s="141"/>
      <c r="C202" s="162" t="s">
        <v>570</v>
      </c>
      <c r="D202" s="162" t="s">
        <v>220</v>
      </c>
      <c r="E202" s="163" t="s">
        <v>1779</v>
      </c>
      <c r="F202" s="164" t="s">
        <v>1780</v>
      </c>
      <c r="G202" s="165" t="s">
        <v>633</v>
      </c>
      <c r="H202" s="166">
        <v>51</v>
      </c>
      <c r="I202" s="167"/>
      <c r="J202" s="168">
        <f>ROUND(I202*H202,2)</f>
        <v>0</v>
      </c>
      <c r="K202" s="169"/>
      <c r="L202" s="30"/>
      <c r="M202" s="170" t="s">
        <v>1</v>
      </c>
      <c r="N202" s="171" t="s">
        <v>37</v>
      </c>
      <c r="O202" s="55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5" t="s">
        <v>188</v>
      </c>
      <c r="AT202" s="155" t="s">
        <v>220</v>
      </c>
      <c r="AU202" s="155" t="s">
        <v>82</v>
      </c>
      <c r="AY202" s="14" t="s">
        <v>181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4" t="s">
        <v>80</v>
      </c>
      <c r="BK202" s="156">
        <f>ROUND(I202*H202,2)</f>
        <v>0</v>
      </c>
      <c r="BL202" s="14" t="s">
        <v>188</v>
      </c>
      <c r="BM202" s="155" t="s">
        <v>1781</v>
      </c>
    </row>
    <row r="203" spans="1:65" s="2" customFormat="1" ht="19.5">
      <c r="A203" s="29"/>
      <c r="B203" s="30"/>
      <c r="C203" s="29"/>
      <c r="D203" s="157" t="s">
        <v>190</v>
      </c>
      <c r="E203" s="29"/>
      <c r="F203" s="158" t="s">
        <v>1780</v>
      </c>
      <c r="G203" s="29"/>
      <c r="H203" s="29"/>
      <c r="I203" s="159"/>
      <c r="J203" s="29"/>
      <c r="K203" s="29"/>
      <c r="L203" s="30"/>
      <c r="M203" s="160"/>
      <c r="N203" s="161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190</v>
      </c>
      <c r="AU203" s="14" t="s">
        <v>82</v>
      </c>
    </row>
    <row r="204" spans="1:65" s="2" customFormat="1" ht="37.9" customHeight="1">
      <c r="A204" s="29"/>
      <c r="B204" s="141"/>
      <c r="C204" s="162" t="s">
        <v>575</v>
      </c>
      <c r="D204" s="162" t="s">
        <v>220</v>
      </c>
      <c r="E204" s="163" t="s">
        <v>1782</v>
      </c>
      <c r="F204" s="164" t="s">
        <v>1783</v>
      </c>
      <c r="G204" s="165" t="s">
        <v>633</v>
      </c>
      <c r="H204" s="166">
        <v>51</v>
      </c>
      <c r="I204" s="167"/>
      <c r="J204" s="168">
        <f>ROUND(I204*H204,2)</f>
        <v>0</v>
      </c>
      <c r="K204" s="169"/>
      <c r="L204" s="30"/>
      <c r="M204" s="170" t="s">
        <v>1</v>
      </c>
      <c r="N204" s="171" t="s">
        <v>37</v>
      </c>
      <c r="O204" s="55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5" t="s">
        <v>188</v>
      </c>
      <c r="AT204" s="155" t="s">
        <v>220</v>
      </c>
      <c r="AU204" s="155" t="s">
        <v>82</v>
      </c>
      <c r="AY204" s="14" t="s">
        <v>181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4" t="s">
        <v>80</v>
      </c>
      <c r="BK204" s="156">
        <f>ROUND(I204*H204,2)</f>
        <v>0</v>
      </c>
      <c r="BL204" s="14" t="s">
        <v>188</v>
      </c>
      <c r="BM204" s="155" t="s">
        <v>1784</v>
      </c>
    </row>
    <row r="205" spans="1:65" s="2" customFormat="1" ht="19.5">
      <c r="A205" s="29"/>
      <c r="B205" s="30"/>
      <c r="C205" s="29"/>
      <c r="D205" s="157" t="s">
        <v>190</v>
      </c>
      <c r="E205" s="29"/>
      <c r="F205" s="158" t="s">
        <v>1783</v>
      </c>
      <c r="G205" s="29"/>
      <c r="H205" s="29"/>
      <c r="I205" s="159"/>
      <c r="J205" s="29"/>
      <c r="K205" s="29"/>
      <c r="L205" s="30"/>
      <c r="M205" s="160"/>
      <c r="N205" s="161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190</v>
      </c>
      <c r="AU205" s="14" t="s">
        <v>82</v>
      </c>
    </row>
    <row r="206" spans="1:65" s="2" customFormat="1" ht="16.5" customHeight="1">
      <c r="A206" s="29"/>
      <c r="B206" s="141"/>
      <c r="C206" s="162" t="s">
        <v>580</v>
      </c>
      <c r="D206" s="162" t="s">
        <v>220</v>
      </c>
      <c r="E206" s="163" t="s">
        <v>1195</v>
      </c>
      <c r="F206" s="164" t="s">
        <v>1196</v>
      </c>
      <c r="G206" s="165" t="s">
        <v>368</v>
      </c>
      <c r="H206" s="166">
        <v>2</v>
      </c>
      <c r="I206" s="167"/>
      <c r="J206" s="168">
        <f>ROUND(I206*H206,2)</f>
        <v>0</v>
      </c>
      <c r="K206" s="169"/>
      <c r="L206" s="30"/>
      <c r="M206" s="170" t="s">
        <v>1</v>
      </c>
      <c r="N206" s="171" t="s">
        <v>37</v>
      </c>
      <c r="O206" s="55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5" t="s">
        <v>188</v>
      </c>
      <c r="AT206" s="155" t="s">
        <v>220</v>
      </c>
      <c r="AU206" s="155" t="s">
        <v>82</v>
      </c>
      <c r="AY206" s="14" t="s">
        <v>181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4" t="s">
        <v>80</v>
      </c>
      <c r="BK206" s="156">
        <f>ROUND(I206*H206,2)</f>
        <v>0</v>
      </c>
      <c r="BL206" s="14" t="s">
        <v>188</v>
      </c>
      <c r="BM206" s="155" t="s">
        <v>1785</v>
      </c>
    </row>
    <row r="207" spans="1:65" s="2" customFormat="1" ht="11.25">
      <c r="A207" s="29"/>
      <c r="B207" s="30"/>
      <c r="C207" s="29"/>
      <c r="D207" s="157" t="s">
        <v>190</v>
      </c>
      <c r="E207" s="29"/>
      <c r="F207" s="158" t="s">
        <v>1196</v>
      </c>
      <c r="G207" s="29"/>
      <c r="H207" s="29"/>
      <c r="I207" s="159"/>
      <c r="J207" s="29"/>
      <c r="K207" s="29"/>
      <c r="L207" s="30"/>
      <c r="M207" s="160"/>
      <c r="N207" s="161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190</v>
      </c>
      <c r="AU207" s="14" t="s">
        <v>82</v>
      </c>
    </row>
    <row r="208" spans="1:65" s="12" customFormat="1" ht="22.9" customHeight="1">
      <c r="B208" s="128"/>
      <c r="D208" s="129" t="s">
        <v>71</v>
      </c>
      <c r="E208" s="139" t="s">
        <v>1198</v>
      </c>
      <c r="F208" s="139" t="s">
        <v>1397</v>
      </c>
      <c r="I208" s="131"/>
      <c r="J208" s="140">
        <f>BK208</f>
        <v>0</v>
      </c>
      <c r="L208" s="128"/>
      <c r="M208" s="133"/>
      <c r="N208" s="134"/>
      <c r="O208" s="134"/>
      <c r="P208" s="135">
        <f>SUM(P209:P214)</f>
        <v>0</v>
      </c>
      <c r="Q208" s="134"/>
      <c r="R208" s="135">
        <f>SUM(R209:R214)</f>
        <v>0</v>
      </c>
      <c r="S208" s="134"/>
      <c r="T208" s="136">
        <f>SUM(T209:T214)</f>
        <v>0</v>
      </c>
      <c r="AR208" s="129" t="s">
        <v>80</v>
      </c>
      <c r="AT208" s="137" t="s">
        <v>71</v>
      </c>
      <c r="AU208" s="137" t="s">
        <v>80</v>
      </c>
      <c r="AY208" s="129" t="s">
        <v>181</v>
      </c>
      <c r="BK208" s="138">
        <f>SUM(BK209:BK214)</f>
        <v>0</v>
      </c>
    </row>
    <row r="209" spans="1:65" s="2" customFormat="1" ht="49.15" customHeight="1">
      <c r="A209" s="29"/>
      <c r="B209" s="141"/>
      <c r="C209" s="162" t="s">
        <v>719</v>
      </c>
      <c r="D209" s="162" t="s">
        <v>220</v>
      </c>
      <c r="E209" s="163" t="s">
        <v>1203</v>
      </c>
      <c r="F209" s="164" t="s">
        <v>1204</v>
      </c>
      <c r="G209" s="165" t="s">
        <v>434</v>
      </c>
      <c r="H209" s="166">
        <v>26.603999999999999</v>
      </c>
      <c r="I209" s="167"/>
      <c r="J209" s="168">
        <f>ROUND(I209*H209,2)</f>
        <v>0</v>
      </c>
      <c r="K209" s="169"/>
      <c r="L209" s="30"/>
      <c r="M209" s="170" t="s">
        <v>1</v>
      </c>
      <c r="N209" s="171" t="s">
        <v>37</v>
      </c>
      <c r="O209" s="55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5" t="s">
        <v>188</v>
      </c>
      <c r="AT209" s="155" t="s">
        <v>220</v>
      </c>
      <c r="AU209" s="155" t="s">
        <v>82</v>
      </c>
      <c r="AY209" s="14" t="s">
        <v>181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4" t="s">
        <v>80</v>
      </c>
      <c r="BK209" s="156">
        <f>ROUND(I209*H209,2)</f>
        <v>0</v>
      </c>
      <c r="BL209" s="14" t="s">
        <v>188</v>
      </c>
      <c r="BM209" s="155" t="s">
        <v>1786</v>
      </c>
    </row>
    <row r="210" spans="1:65" s="2" customFormat="1" ht="29.25">
      <c r="A210" s="29"/>
      <c r="B210" s="30"/>
      <c r="C210" s="29"/>
      <c r="D210" s="157" t="s">
        <v>190</v>
      </c>
      <c r="E210" s="29"/>
      <c r="F210" s="158" t="s">
        <v>1204</v>
      </c>
      <c r="G210" s="29"/>
      <c r="H210" s="29"/>
      <c r="I210" s="159"/>
      <c r="J210" s="29"/>
      <c r="K210" s="29"/>
      <c r="L210" s="30"/>
      <c r="M210" s="160"/>
      <c r="N210" s="161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190</v>
      </c>
      <c r="AU210" s="14" t="s">
        <v>82</v>
      </c>
    </row>
    <row r="211" spans="1:65" s="2" customFormat="1" ht="33" customHeight="1">
      <c r="A211" s="29"/>
      <c r="B211" s="141"/>
      <c r="C211" s="162" t="s">
        <v>721</v>
      </c>
      <c r="D211" s="162" t="s">
        <v>220</v>
      </c>
      <c r="E211" s="163" t="s">
        <v>1209</v>
      </c>
      <c r="F211" s="164" t="s">
        <v>1210</v>
      </c>
      <c r="G211" s="165" t="s">
        <v>434</v>
      </c>
      <c r="H211" s="166">
        <v>26.603999999999999</v>
      </c>
      <c r="I211" s="167"/>
      <c r="J211" s="168">
        <f>ROUND(I211*H211,2)</f>
        <v>0</v>
      </c>
      <c r="K211" s="169"/>
      <c r="L211" s="30"/>
      <c r="M211" s="170" t="s">
        <v>1</v>
      </c>
      <c r="N211" s="171" t="s">
        <v>37</v>
      </c>
      <c r="O211" s="55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5" t="s">
        <v>188</v>
      </c>
      <c r="AT211" s="155" t="s">
        <v>220</v>
      </c>
      <c r="AU211" s="155" t="s">
        <v>82</v>
      </c>
      <c r="AY211" s="14" t="s">
        <v>181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4" t="s">
        <v>80</v>
      </c>
      <c r="BK211" s="156">
        <f>ROUND(I211*H211,2)</f>
        <v>0</v>
      </c>
      <c r="BL211" s="14" t="s">
        <v>188</v>
      </c>
      <c r="BM211" s="155" t="s">
        <v>1787</v>
      </c>
    </row>
    <row r="212" spans="1:65" s="2" customFormat="1" ht="19.5">
      <c r="A212" s="29"/>
      <c r="B212" s="30"/>
      <c r="C212" s="29"/>
      <c r="D212" s="157" t="s">
        <v>190</v>
      </c>
      <c r="E212" s="29"/>
      <c r="F212" s="158" t="s">
        <v>1210</v>
      </c>
      <c r="G212" s="29"/>
      <c r="H212" s="29"/>
      <c r="I212" s="159"/>
      <c r="J212" s="29"/>
      <c r="K212" s="29"/>
      <c r="L212" s="30"/>
      <c r="M212" s="160"/>
      <c r="N212" s="16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190</v>
      </c>
      <c r="AU212" s="14" t="s">
        <v>82</v>
      </c>
    </row>
    <row r="213" spans="1:65" s="2" customFormat="1" ht="44.25" customHeight="1">
      <c r="A213" s="29"/>
      <c r="B213" s="141"/>
      <c r="C213" s="162" t="s">
        <v>723</v>
      </c>
      <c r="D213" s="162" t="s">
        <v>220</v>
      </c>
      <c r="E213" s="163" t="s">
        <v>1212</v>
      </c>
      <c r="F213" s="164" t="s">
        <v>1213</v>
      </c>
      <c r="G213" s="165" t="s">
        <v>434</v>
      </c>
      <c r="H213" s="166">
        <v>505.476</v>
      </c>
      <c r="I213" s="167"/>
      <c r="J213" s="168">
        <f>ROUND(I213*H213,2)</f>
        <v>0</v>
      </c>
      <c r="K213" s="169"/>
      <c r="L213" s="30"/>
      <c r="M213" s="170" t="s">
        <v>1</v>
      </c>
      <c r="N213" s="171" t="s">
        <v>37</v>
      </c>
      <c r="O213" s="55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5" t="s">
        <v>188</v>
      </c>
      <c r="AT213" s="155" t="s">
        <v>220</v>
      </c>
      <c r="AU213" s="155" t="s">
        <v>82</v>
      </c>
      <c r="AY213" s="14" t="s">
        <v>181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4" t="s">
        <v>80</v>
      </c>
      <c r="BK213" s="156">
        <f>ROUND(I213*H213,2)</f>
        <v>0</v>
      </c>
      <c r="BL213" s="14" t="s">
        <v>188</v>
      </c>
      <c r="BM213" s="155" t="s">
        <v>1788</v>
      </c>
    </row>
    <row r="214" spans="1:65" s="2" customFormat="1" ht="29.25">
      <c r="A214" s="29"/>
      <c r="B214" s="30"/>
      <c r="C214" s="29"/>
      <c r="D214" s="157" t="s">
        <v>190</v>
      </c>
      <c r="E214" s="29"/>
      <c r="F214" s="158" t="s">
        <v>1213</v>
      </c>
      <c r="G214" s="29"/>
      <c r="H214" s="29"/>
      <c r="I214" s="159"/>
      <c r="J214" s="29"/>
      <c r="K214" s="29"/>
      <c r="L214" s="30"/>
      <c r="M214" s="160"/>
      <c r="N214" s="161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190</v>
      </c>
      <c r="AU214" s="14" t="s">
        <v>82</v>
      </c>
    </row>
    <row r="215" spans="1:65" s="12" customFormat="1" ht="22.9" customHeight="1">
      <c r="B215" s="128"/>
      <c r="D215" s="129" t="s">
        <v>71</v>
      </c>
      <c r="E215" s="139" t="s">
        <v>1215</v>
      </c>
      <c r="F215" s="139" t="s">
        <v>1216</v>
      </c>
      <c r="I215" s="131"/>
      <c r="J215" s="140">
        <f>BK215</f>
        <v>0</v>
      </c>
      <c r="L215" s="128"/>
      <c r="M215" s="133"/>
      <c r="N215" s="134"/>
      <c r="O215" s="134"/>
      <c r="P215" s="135">
        <f>SUM(P216:P217)</f>
        <v>0</v>
      </c>
      <c r="Q215" s="134"/>
      <c r="R215" s="135">
        <f>SUM(R216:R217)</f>
        <v>0</v>
      </c>
      <c r="S215" s="134"/>
      <c r="T215" s="136">
        <f>SUM(T216:T217)</f>
        <v>0</v>
      </c>
      <c r="AR215" s="129" t="s">
        <v>80</v>
      </c>
      <c r="AT215" s="137" t="s">
        <v>71</v>
      </c>
      <c r="AU215" s="137" t="s">
        <v>80</v>
      </c>
      <c r="AY215" s="129" t="s">
        <v>181</v>
      </c>
      <c r="BK215" s="138">
        <f>SUM(BK216:BK217)</f>
        <v>0</v>
      </c>
    </row>
    <row r="216" spans="1:65" s="2" customFormat="1" ht="44.25" customHeight="1">
      <c r="A216" s="29"/>
      <c r="B216" s="141"/>
      <c r="C216" s="162" t="s">
        <v>725</v>
      </c>
      <c r="D216" s="162" t="s">
        <v>220</v>
      </c>
      <c r="E216" s="163" t="s">
        <v>1217</v>
      </c>
      <c r="F216" s="164" t="s">
        <v>1218</v>
      </c>
      <c r="G216" s="165" t="s">
        <v>434</v>
      </c>
      <c r="H216" s="166">
        <v>255.79</v>
      </c>
      <c r="I216" s="167"/>
      <c r="J216" s="168">
        <f>ROUND(I216*H216,2)</f>
        <v>0</v>
      </c>
      <c r="K216" s="169"/>
      <c r="L216" s="30"/>
      <c r="M216" s="170" t="s">
        <v>1</v>
      </c>
      <c r="N216" s="171" t="s">
        <v>37</v>
      </c>
      <c r="O216" s="55"/>
      <c r="P216" s="153">
        <f>O216*H216</f>
        <v>0</v>
      </c>
      <c r="Q216" s="153">
        <v>0</v>
      </c>
      <c r="R216" s="153">
        <f>Q216*H216</f>
        <v>0</v>
      </c>
      <c r="S216" s="153">
        <v>0</v>
      </c>
      <c r="T216" s="15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5" t="s">
        <v>188</v>
      </c>
      <c r="AT216" s="155" t="s">
        <v>220</v>
      </c>
      <c r="AU216" s="155" t="s">
        <v>82</v>
      </c>
      <c r="AY216" s="14" t="s">
        <v>181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4" t="s">
        <v>80</v>
      </c>
      <c r="BK216" s="156">
        <f>ROUND(I216*H216,2)</f>
        <v>0</v>
      </c>
      <c r="BL216" s="14" t="s">
        <v>188</v>
      </c>
      <c r="BM216" s="155" t="s">
        <v>1789</v>
      </c>
    </row>
    <row r="217" spans="1:65" s="2" customFormat="1" ht="29.25">
      <c r="A217" s="29"/>
      <c r="B217" s="30"/>
      <c r="C217" s="29"/>
      <c r="D217" s="157" t="s">
        <v>190</v>
      </c>
      <c r="E217" s="29"/>
      <c r="F217" s="158" t="s">
        <v>1218</v>
      </c>
      <c r="G217" s="29"/>
      <c r="H217" s="29"/>
      <c r="I217" s="159"/>
      <c r="J217" s="29"/>
      <c r="K217" s="29"/>
      <c r="L217" s="30"/>
      <c r="M217" s="160"/>
      <c r="N217" s="161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190</v>
      </c>
      <c r="AU217" s="14" t="s">
        <v>82</v>
      </c>
    </row>
    <row r="218" spans="1:65" s="12" customFormat="1" ht="25.9" customHeight="1">
      <c r="B218" s="128"/>
      <c r="D218" s="129" t="s">
        <v>71</v>
      </c>
      <c r="E218" s="130" t="s">
        <v>1222</v>
      </c>
      <c r="F218" s="130" t="s">
        <v>1223</v>
      </c>
      <c r="I218" s="131"/>
      <c r="J218" s="132">
        <f>BK218</f>
        <v>0</v>
      </c>
      <c r="L218" s="128"/>
      <c r="M218" s="133"/>
      <c r="N218" s="134"/>
      <c r="O218" s="134"/>
      <c r="P218" s="135">
        <f>SUM(P219:P250)</f>
        <v>0</v>
      </c>
      <c r="Q218" s="134"/>
      <c r="R218" s="135">
        <f>SUM(R219:R250)</f>
        <v>0</v>
      </c>
      <c r="S218" s="134"/>
      <c r="T218" s="136">
        <f>SUM(T219:T250)</f>
        <v>0</v>
      </c>
      <c r="AR218" s="129" t="s">
        <v>82</v>
      </c>
      <c r="AT218" s="137" t="s">
        <v>71</v>
      </c>
      <c r="AU218" s="137" t="s">
        <v>72</v>
      </c>
      <c r="AY218" s="129" t="s">
        <v>181</v>
      </c>
      <c r="BK218" s="138">
        <f>SUM(BK219:BK250)</f>
        <v>0</v>
      </c>
    </row>
    <row r="219" spans="1:65" s="2" customFormat="1" ht="24.2" customHeight="1">
      <c r="A219" s="29"/>
      <c r="B219" s="141"/>
      <c r="C219" s="162" t="s">
        <v>727</v>
      </c>
      <c r="D219" s="162" t="s">
        <v>220</v>
      </c>
      <c r="E219" s="163" t="s">
        <v>1790</v>
      </c>
      <c r="F219" s="164" t="s">
        <v>1791</v>
      </c>
      <c r="G219" s="165" t="s">
        <v>633</v>
      </c>
      <c r="H219" s="166">
        <v>21.815999999999999</v>
      </c>
      <c r="I219" s="167"/>
      <c r="J219" s="168">
        <f>ROUND(I219*H219,2)</f>
        <v>0</v>
      </c>
      <c r="K219" s="169"/>
      <c r="L219" s="30"/>
      <c r="M219" s="170" t="s">
        <v>1</v>
      </c>
      <c r="N219" s="171" t="s">
        <v>37</v>
      </c>
      <c r="O219" s="55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5" t="s">
        <v>249</v>
      </c>
      <c r="AT219" s="155" t="s">
        <v>220</v>
      </c>
      <c r="AU219" s="155" t="s">
        <v>80</v>
      </c>
      <c r="AY219" s="14" t="s">
        <v>181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4" t="s">
        <v>80</v>
      </c>
      <c r="BK219" s="156">
        <f>ROUND(I219*H219,2)</f>
        <v>0</v>
      </c>
      <c r="BL219" s="14" t="s">
        <v>249</v>
      </c>
      <c r="BM219" s="155" t="s">
        <v>1792</v>
      </c>
    </row>
    <row r="220" spans="1:65" s="2" customFormat="1" ht="19.5">
      <c r="A220" s="29"/>
      <c r="B220" s="30"/>
      <c r="C220" s="29"/>
      <c r="D220" s="157" t="s">
        <v>190</v>
      </c>
      <c r="E220" s="29"/>
      <c r="F220" s="158" t="s">
        <v>1791</v>
      </c>
      <c r="G220" s="29"/>
      <c r="H220" s="29"/>
      <c r="I220" s="159"/>
      <c r="J220" s="29"/>
      <c r="K220" s="29"/>
      <c r="L220" s="30"/>
      <c r="M220" s="160"/>
      <c r="N220" s="161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190</v>
      </c>
      <c r="AU220" s="14" t="s">
        <v>80</v>
      </c>
    </row>
    <row r="221" spans="1:65" s="2" customFormat="1" ht="24.2" customHeight="1">
      <c r="A221" s="29"/>
      <c r="B221" s="141"/>
      <c r="C221" s="142" t="s">
        <v>729</v>
      </c>
      <c r="D221" s="142" t="s">
        <v>183</v>
      </c>
      <c r="E221" s="143" t="s">
        <v>1793</v>
      </c>
      <c r="F221" s="144" t="s">
        <v>1794</v>
      </c>
      <c r="G221" s="145" t="s">
        <v>633</v>
      </c>
      <c r="H221" s="146">
        <v>25.427</v>
      </c>
      <c r="I221" s="147"/>
      <c r="J221" s="148">
        <f>ROUND(I221*H221,2)</f>
        <v>0</v>
      </c>
      <c r="K221" s="149"/>
      <c r="L221" s="150"/>
      <c r="M221" s="151" t="s">
        <v>1</v>
      </c>
      <c r="N221" s="152" t="s">
        <v>37</v>
      </c>
      <c r="O221" s="55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5" t="s">
        <v>562</v>
      </c>
      <c r="AT221" s="155" t="s">
        <v>183</v>
      </c>
      <c r="AU221" s="155" t="s">
        <v>80</v>
      </c>
      <c r="AY221" s="14" t="s">
        <v>181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4" t="s">
        <v>80</v>
      </c>
      <c r="BK221" s="156">
        <f>ROUND(I221*H221,2)</f>
        <v>0</v>
      </c>
      <c r="BL221" s="14" t="s">
        <v>249</v>
      </c>
      <c r="BM221" s="155" t="s">
        <v>1795</v>
      </c>
    </row>
    <row r="222" spans="1:65" s="2" customFormat="1" ht="19.5">
      <c r="A222" s="29"/>
      <c r="B222" s="30"/>
      <c r="C222" s="29"/>
      <c r="D222" s="157" t="s">
        <v>190</v>
      </c>
      <c r="E222" s="29"/>
      <c r="F222" s="158" t="s">
        <v>1794</v>
      </c>
      <c r="G222" s="29"/>
      <c r="H222" s="29"/>
      <c r="I222" s="159"/>
      <c r="J222" s="29"/>
      <c r="K222" s="29"/>
      <c r="L222" s="30"/>
      <c r="M222" s="160"/>
      <c r="N222" s="161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190</v>
      </c>
      <c r="AU222" s="14" t="s">
        <v>80</v>
      </c>
    </row>
    <row r="223" spans="1:65" s="2" customFormat="1" ht="33" customHeight="1">
      <c r="A223" s="29"/>
      <c r="B223" s="141"/>
      <c r="C223" s="162" t="s">
        <v>732</v>
      </c>
      <c r="D223" s="162" t="s">
        <v>220</v>
      </c>
      <c r="E223" s="163" t="s">
        <v>1224</v>
      </c>
      <c r="F223" s="164" t="s">
        <v>1225</v>
      </c>
      <c r="G223" s="165" t="s">
        <v>633</v>
      </c>
      <c r="H223" s="166">
        <v>15</v>
      </c>
      <c r="I223" s="167"/>
      <c r="J223" s="168">
        <f>ROUND(I223*H223,2)</f>
        <v>0</v>
      </c>
      <c r="K223" s="169"/>
      <c r="L223" s="30"/>
      <c r="M223" s="170" t="s">
        <v>1</v>
      </c>
      <c r="N223" s="171" t="s">
        <v>37</v>
      </c>
      <c r="O223" s="55"/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5" t="s">
        <v>249</v>
      </c>
      <c r="AT223" s="155" t="s">
        <v>220</v>
      </c>
      <c r="AU223" s="155" t="s">
        <v>80</v>
      </c>
      <c r="AY223" s="14" t="s">
        <v>181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4" t="s">
        <v>80</v>
      </c>
      <c r="BK223" s="156">
        <f>ROUND(I223*H223,2)</f>
        <v>0</v>
      </c>
      <c r="BL223" s="14" t="s">
        <v>249</v>
      </c>
      <c r="BM223" s="155" t="s">
        <v>1796</v>
      </c>
    </row>
    <row r="224" spans="1:65" s="2" customFormat="1" ht="19.5">
      <c r="A224" s="29"/>
      <c r="B224" s="30"/>
      <c r="C224" s="29"/>
      <c r="D224" s="157" t="s">
        <v>190</v>
      </c>
      <c r="E224" s="29"/>
      <c r="F224" s="158" t="s">
        <v>1225</v>
      </c>
      <c r="G224" s="29"/>
      <c r="H224" s="29"/>
      <c r="I224" s="159"/>
      <c r="J224" s="29"/>
      <c r="K224" s="29"/>
      <c r="L224" s="30"/>
      <c r="M224" s="160"/>
      <c r="N224" s="161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190</v>
      </c>
      <c r="AU224" s="14" t="s">
        <v>80</v>
      </c>
    </row>
    <row r="225" spans="1:65" s="2" customFormat="1" ht="24.2" customHeight="1">
      <c r="A225" s="29"/>
      <c r="B225" s="141"/>
      <c r="C225" s="162" t="s">
        <v>948</v>
      </c>
      <c r="D225" s="162" t="s">
        <v>220</v>
      </c>
      <c r="E225" s="163" t="s">
        <v>1227</v>
      </c>
      <c r="F225" s="164" t="s">
        <v>1228</v>
      </c>
      <c r="G225" s="165" t="s">
        <v>633</v>
      </c>
      <c r="H225" s="166">
        <v>140</v>
      </c>
      <c r="I225" s="167"/>
      <c r="J225" s="168">
        <f>ROUND(I225*H225,2)</f>
        <v>0</v>
      </c>
      <c r="K225" s="169"/>
      <c r="L225" s="30"/>
      <c r="M225" s="170" t="s">
        <v>1</v>
      </c>
      <c r="N225" s="171" t="s">
        <v>37</v>
      </c>
      <c r="O225" s="55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5" t="s">
        <v>249</v>
      </c>
      <c r="AT225" s="155" t="s">
        <v>220</v>
      </c>
      <c r="AU225" s="155" t="s">
        <v>80</v>
      </c>
      <c r="AY225" s="14" t="s">
        <v>181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4" t="s">
        <v>80</v>
      </c>
      <c r="BK225" s="156">
        <f>ROUND(I225*H225,2)</f>
        <v>0</v>
      </c>
      <c r="BL225" s="14" t="s">
        <v>249</v>
      </c>
      <c r="BM225" s="155" t="s">
        <v>1797</v>
      </c>
    </row>
    <row r="226" spans="1:65" s="2" customFormat="1" ht="19.5">
      <c r="A226" s="29"/>
      <c r="B226" s="30"/>
      <c r="C226" s="29"/>
      <c r="D226" s="157" t="s">
        <v>190</v>
      </c>
      <c r="E226" s="29"/>
      <c r="F226" s="158" t="s">
        <v>1228</v>
      </c>
      <c r="G226" s="29"/>
      <c r="H226" s="29"/>
      <c r="I226" s="159"/>
      <c r="J226" s="29"/>
      <c r="K226" s="29"/>
      <c r="L226" s="30"/>
      <c r="M226" s="160"/>
      <c r="N226" s="161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190</v>
      </c>
      <c r="AU226" s="14" t="s">
        <v>80</v>
      </c>
    </row>
    <row r="227" spans="1:65" s="2" customFormat="1" ht="24.2" customHeight="1">
      <c r="A227" s="29"/>
      <c r="B227" s="141"/>
      <c r="C227" s="162" t="s">
        <v>950</v>
      </c>
      <c r="D227" s="162" t="s">
        <v>220</v>
      </c>
      <c r="E227" s="163" t="s">
        <v>1798</v>
      </c>
      <c r="F227" s="164" t="s">
        <v>1799</v>
      </c>
      <c r="G227" s="165" t="s">
        <v>633</v>
      </c>
      <c r="H227" s="166">
        <v>155</v>
      </c>
      <c r="I227" s="167"/>
      <c r="J227" s="168">
        <f>ROUND(I227*H227,2)</f>
        <v>0</v>
      </c>
      <c r="K227" s="169"/>
      <c r="L227" s="30"/>
      <c r="M227" s="170" t="s">
        <v>1</v>
      </c>
      <c r="N227" s="171" t="s">
        <v>37</v>
      </c>
      <c r="O227" s="55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5" t="s">
        <v>249</v>
      </c>
      <c r="AT227" s="155" t="s">
        <v>220</v>
      </c>
      <c r="AU227" s="155" t="s">
        <v>80</v>
      </c>
      <c r="AY227" s="14" t="s">
        <v>181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4" t="s">
        <v>80</v>
      </c>
      <c r="BK227" s="156">
        <f>ROUND(I227*H227,2)</f>
        <v>0</v>
      </c>
      <c r="BL227" s="14" t="s">
        <v>249</v>
      </c>
      <c r="BM227" s="155" t="s">
        <v>1800</v>
      </c>
    </row>
    <row r="228" spans="1:65" s="2" customFormat="1" ht="19.5">
      <c r="A228" s="29"/>
      <c r="B228" s="30"/>
      <c r="C228" s="29"/>
      <c r="D228" s="157" t="s">
        <v>190</v>
      </c>
      <c r="E228" s="29"/>
      <c r="F228" s="158" t="s">
        <v>1799</v>
      </c>
      <c r="G228" s="29"/>
      <c r="H228" s="29"/>
      <c r="I228" s="159"/>
      <c r="J228" s="29"/>
      <c r="K228" s="29"/>
      <c r="L228" s="30"/>
      <c r="M228" s="160"/>
      <c r="N228" s="161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190</v>
      </c>
      <c r="AU228" s="14" t="s">
        <v>80</v>
      </c>
    </row>
    <row r="229" spans="1:65" s="2" customFormat="1" ht="16.5" customHeight="1">
      <c r="A229" s="29"/>
      <c r="B229" s="141"/>
      <c r="C229" s="142" t="s">
        <v>952</v>
      </c>
      <c r="D229" s="142" t="s">
        <v>183</v>
      </c>
      <c r="E229" s="143" t="s">
        <v>1801</v>
      </c>
      <c r="F229" s="144" t="s">
        <v>1802</v>
      </c>
      <c r="G229" s="145" t="s">
        <v>434</v>
      </c>
      <c r="H229" s="146">
        <v>0.05</v>
      </c>
      <c r="I229" s="147"/>
      <c r="J229" s="148">
        <f>ROUND(I229*H229,2)</f>
        <v>0</v>
      </c>
      <c r="K229" s="149"/>
      <c r="L229" s="150"/>
      <c r="M229" s="151" t="s">
        <v>1</v>
      </c>
      <c r="N229" s="152" t="s">
        <v>37</v>
      </c>
      <c r="O229" s="55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5" t="s">
        <v>562</v>
      </c>
      <c r="AT229" s="155" t="s">
        <v>183</v>
      </c>
      <c r="AU229" s="155" t="s">
        <v>80</v>
      </c>
      <c r="AY229" s="14" t="s">
        <v>181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4" t="s">
        <v>80</v>
      </c>
      <c r="BK229" s="156">
        <f>ROUND(I229*H229,2)</f>
        <v>0</v>
      </c>
      <c r="BL229" s="14" t="s">
        <v>249</v>
      </c>
      <c r="BM229" s="155" t="s">
        <v>1803</v>
      </c>
    </row>
    <row r="230" spans="1:65" s="2" customFormat="1" ht="11.25">
      <c r="A230" s="29"/>
      <c r="B230" s="30"/>
      <c r="C230" s="29"/>
      <c r="D230" s="157" t="s">
        <v>190</v>
      </c>
      <c r="E230" s="29"/>
      <c r="F230" s="158" t="s">
        <v>1802</v>
      </c>
      <c r="G230" s="29"/>
      <c r="H230" s="29"/>
      <c r="I230" s="159"/>
      <c r="J230" s="29"/>
      <c r="K230" s="29"/>
      <c r="L230" s="30"/>
      <c r="M230" s="160"/>
      <c r="N230" s="161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190</v>
      </c>
      <c r="AU230" s="14" t="s">
        <v>80</v>
      </c>
    </row>
    <row r="231" spans="1:65" s="2" customFormat="1" ht="33" customHeight="1">
      <c r="A231" s="29"/>
      <c r="B231" s="141"/>
      <c r="C231" s="142" t="s">
        <v>954</v>
      </c>
      <c r="D231" s="142" t="s">
        <v>183</v>
      </c>
      <c r="E231" s="143" t="s">
        <v>1406</v>
      </c>
      <c r="F231" s="144" t="s">
        <v>1407</v>
      </c>
      <c r="G231" s="145" t="s">
        <v>633</v>
      </c>
      <c r="H231" s="146">
        <v>192.30799999999999</v>
      </c>
      <c r="I231" s="147"/>
      <c r="J231" s="148">
        <f>ROUND(I231*H231,2)</f>
        <v>0</v>
      </c>
      <c r="K231" s="149"/>
      <c r="L231" s="150"/>
      <c r="M231" s="151" t="s">
        <v>1</v>
      </c>
      <c r="N231" s="152" t="s">
        <v>37</v>
      </c>
      <c r="O231" s="55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5" t="s">
        <v>562</v>
      </c>
      <c r="AT231" s="155" t="s">
        <v>183</v>
      </c>
      <c r="AU231" s="155" t="s">
        <v>80</v>
      </c>
      <c r="AY231" s="14" t="s">
        <v>181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4" t="s">
        <v>80</v>
      </c>
      <c r="BK231" s="156">
        <f>ROUND(I231*H231,2)</f>
        <v>0</v>
      </c>
      <c r="BL231" s="14" t="s">
        <v>249</v>
      </c>
      <c r="BM231" s="155" t="s">
        <v>1804</v>
      </c>
    </row>
    <row r="232" spans="1:65" s="2" customFormat="1" ht="19.5">
      <c r="A232" s="29"/>
      <c r="B232" s="30"/>
      <c r="C232" s="29"/>
      <c r="D232" s="157" t="s">
        <v>190</v>
      </c>
      <c r="E232" s="29"/>
      <c r="F232" s="158" t="s">
        <v>1407</v>
      </c>
      <c r="G232" s="29"/>
      <c r="H232" s="29"/>
      <c r="I232" s="159"/>
      <c r="J232" s="29"/>
      <c r="K232" s="29"/>
      <c r="L232" s="30"/>
      <c r="M232" s="160"/>
      <c r="N232" s="161"/>
      <c r="O232" s="55"/>
      <c r="P232" s="55"/>
      <c r="Q232" s="55"/>
      <c r="R232" s="55"/>
      <c r="S232" s="55"/>
      <c r="T232" s="56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190</v>
      </c>
      <c r="AU232" s="14" t="s">
        <v>80</v>
      </c>
    </row>
    <row r="233" spans="1:65" s="2" customFormat="1" ht="24.2" customHeight="1">
      <c r="A233" s="29"/>
      <c r="B233" s="141"/>
      <c r="C233" s="162" t="s">
        <v>956</v>
      </c>
      <c r="D233" s="162" t="s">
        <v>220</v>
      </c>
      <c r="E233" s="163" t="s">
        <v>1233</v>
      </c>
      <c r="F233" s="164" t="s">
        <v>1234</v>
      </c>
      <c r="G233" s="165" t="s">
        <v>413</v>
      </c>
      <c r="H233" s="166">
        <v>32.700000000000003</v>
      </c>
      <c r="I233" s="167"/>
      <c r="J233" s="168">
        <f>ROUND(I233*H233,2)</f>
        <v>0</v>
      </c>
      <c r="K233" s="169"/>
      <c r="L233" s="30"/>
      <c r="M233" s="170" t="s">
        <v>1</v>
      </c>
      <c r="N233" s="171" t="s">
        <v>37</v>
      </c>
      <c r="O233" s="55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5" t="s">
        <v>249</v>
      </c>
      <c r="AT233" s="155" t="s">
        <v>220</v>
      </c>
      <c r="AU233" s="155" t="s">
        <v>80</v>
      </c>
      <c r="AY233" s="14" t="s">
        <v>181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4" t="s">
        <v>80</v>
      </c>
      <c r="BK233" s="156">
        <f>ROUND(I233*H233,2)</f>
        <v>0</v>
      </c>
      <c r="BL233" s="14" t="s">
        <v>249</v>
      </c>
      <c r="BM233" s="155" t="s">
        <v>1805</v>
      </c>
    </row>
    <row r="234" spans="1:65" s="2" customFormat="1" ht="19.5">
      <c r="A234" s="29"/>
      <c r="B234" s="30"/>
      <c r="C234" s="29"/>
      <c r="D234" s="157" t="s">
        <v>190</v>
      </c>
      <c r="E234" s="29"/>
      <c r="F234" s="158" t="s">
        <v>1234</v>
      </c>
      <c r="G234" s="29"/>
      <c r="H234" s="29"/>
      <c r="I234" s="159"/>
      <c r="J234" s="29"/>
      <c r="K234" s="29"/>
      <c r="L234" s="30"/>
      <c r="M234" s="160"/>
      <c r="N234" s="161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190</v>
      </c>
      <c r="AU234" s="14" t="s">
        <v>80</v>
      </c>
    </row>
    <row r="235" spans="1:65" s="2" customFormat="1" ht="21.75" customHeight="1">
      <c r="A235" s="29"/>
      <c r="B235" s="141"/>
      <c r="C235" s="142" t="s">
        <v>958</v>
      </c>
      <c r="D235" s="142" t="s">
        <v>183</v>
      </c>
      <c r="E235" s="143" t="s">
        <v>1236</v>
      </c>
      <c r="F235" s="144" t="s">
        <v>1237</v>
      </c>
      <c r="G235" s="145" t="s">
        <v>413</v>
      </c>
      <c r="H235" s="146">
        <v>32.700000000000003</v>
      </c>
      <c r="I235" s="147"/>
      <c r="J235" s="148">
        <f>ROUND(I235*H235,2)</f>
        <v>0</v>
      </c>
      <c r="K235" s="149"/>
      <c r="L235" s="150"/>
      <c r="M235" s="151" t="s">
        <v>1</v>
      </c>
      <c r="N235" s="152" t="s">
        <v>37</v>
      </c>
      <c r="O235" s="55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5" t="s">
        <v>562</v>
      </c>
      <c r="AT235" s="155" t="s">
        <v>183</v>
      </c>
      <c r="AU235" s="155" t="s">
        <v>80</v>
      </c>
      <c r="AY235" s="14" t="s">
        <v>181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4" t="s">
        <v>80</v>
      </c>
      <c r="BK235" s="156">
        <f>ROUND(I235*H235,2)</f>
        <v>0</v>
      </c>
      <c r="BL235" s="14" t="s">
        <v>249</v>
      </c>
      <c r="BM235" s="155" t="s">
        <v>1806</v>
      </c>
    </row>
    <row r="236" spans="1:65" s="2" customFormat="1" ht="11.25">
      <c r="A236" s="29"/>
      <c r="B236" s="30"/>
      <c r="C236" s="29"/>
      <c r="D236" s="157" t="s">
        <v>190</v>
      </c>
      <c r="E236" s="29"/>
      <c r="F236" s="158" t="s">
        <v>1237</v>
      </c>
      <c r="G236" s="29"/>
      <c r="H236" s="29"/>
      <c r="I236" s="159"/>
      <c r="J236" s="29"/>
      <c r="K236" s="29"/>
      <c r="L236" s="30"/>
      <c r="M236" s="160"/>
      <c r="N236" s="161"/>
      <c r="O236" s="55"/>
      <c r="P236" s="55"/>
      <c r="Q236" s="55"/>
      <c r="R236" s="55"/>
      <c r="S236" s="55"/>
      <c r="T236" s="56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190</v>
      </c>
      <c r="AU236" s="14" t="s">
        <v>80</v>
      </c>
    </row>
    <row r="237" spans="1:65" s="2" customFormat="1" ht="24.2" customHeight="1">
      <c r="A237" s="29"/>
      <c r="B237" s="141"/>
      <c r="C237" s="142" t="s">
        <v>960</v>
      </c>
      <c r="D237" s="142" t="s">
        <v>183</v>
      </c>
      <c r="E237" s="143" t="s">
        <v>1239</v>
      </c>
      <c r="F237" s="144" t="s">
        <v>1240</v>
      </c>
      <c r="G237" s="145" t="s">
        <v>368</v>
      </c>
      <c r="H237" s="146">
        <v>96</v>
      </c>
      <c r="I237" s="147"/>
      <c r="J237" s="148">
        <f>ROUND(I237*H237,2)</f>
        <v>0</v>
      </c>
      <c r="K237" s="149"/>
      <c r="L237" s="150"/>
      <c r="M237" s="151" t="s">
        <v>1</v>
      </c>
      <c r="N237" s="152" t="s">
        <v>37</v>
      </c>
      <c r="O237" s="55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5" t="s">
        <v>562</v>
      </c>
      <c r="AT237" s="155" t="s">
        <v>183</v>
      </c>
      <c r="AU237" s="155" t="s">
        <v>80</v>
      </c>
      <c r="AY237" s="14" t="s">
        <v>181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4" t="s">
        <v>80</v>
      </c>
      <c r="BK237" s="156">
        <f>ROUND(I237*H237,2)</f>
        <v>0</v>
      </c>
      <c r="BL237" s="14" t="s">
        <v>249</v>
      </c>
      <c r="BM237" s="155" t="s">
        <v>1807</v>
      </c>
    </row>
    <row r="238" spans="1:65" s="2" customFormat="1" ht="19.5">
      <c r="A238" s="29"/>
      <c r="B238" s="30"/>
      <c r="C238" s="29"/>
      <c r="D238" s="157" t="s">
        <v>190</v>
      </c>
      <c r="E238" s="29"/>
      <c r="F238" s="158" t="s">
        <v>1240</v>
      </c>
      <c r="G238" s="29"/>
      <c r="H238" s="29"/>
      <c r="I238" s="159"/>
      <c r="J238" s="29"/>
      <c r="K238" s="29"/>
      <c r="L238" s="30"/>
      <c r="M238" s="160"/>
      <c r="N238" s="161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190</v>
      </c>
      <c r="AU238" s="14" t="s">
        <v>80</v>
      </c>
    </row>
    <row r="239" spans="1:65" s="2" customFormat="1" ht="16.5" customHeight="1">
      <c r="A239" s="29"/>
      <c r="B239" s="141"/>
      <c r="C239" s="142" t="s">
        <v>962</v>
      </c>
      <c r="D239" s="142" t="s">
        <v>183</v>
      </c>
      <c r="E239" s="143" t="s">
        <v>1242</v>
      </c>
      <c r="F239" s="144" t="s">
        <v>1243</v>
      </c>
      <c r="G239" s="145" t="s">
        <v>368</v>
      </c>
      <c r="H239" s="146">
        <v>96</v>
      </c>
      <c r="I239" s="147"/>
      <c r="J239" s="148">
        <f>ROUND(I239*H239,2)</f>
        <v>0</v>
      </c>
      <c r="K239" s="149"/>
      <c r="L239" s="150"/>
      <c r="M239" s="151" t="s">
        <v>1</v>
      </c>
      <c r="N239" s="152" t="s">
        <v>37</v>
      </c>
      <c r="O239" s="55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5" t="s">
        <v>562</v>
      </c>
      <c r="AT239" s="155" t="s">
        <v>183</v>
      </c>
      <c r="AU239" s="155" t="s">
        <v>80</v>
      </c>
      <c r="AY239" s="14" t="s">
        <v>181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4" t="s">
        <v>80</v>
      </c>
      <c r="BK239" s="156">
        <f>ROUND(I239*H239,2)</f>
        <v>0</v>
      </c>
      <c r="BL239" s="14" t="s">
        <v>249</v>
      </c>
      <c r="BM239" s="155" t="s">
        <v>1808</v>
      </c>
    </row>
    <row r="240" spans="1:65" s="2" customFormat="1" ht="11.25">
      <c r="A240" s="29"/>
      <c r="B240" s="30"/>
      <c r="C240" s="29"/>
      <c r="D240" s="157" t="s">
        <v>190</v>
      </c>
      <c r="E240" s="29"/>
      <c r="F240" s="158" t="s">
        <v>1243</v>
      </c>
      <c r="G240" s="29"/>
      <c r="H240" s="29"/>
      <c r="I240" s="159"/>
      <c r="J240" s="29"/>
      <c r="K240" s="29"/>
      <c r="L240" s="30"/>
      <c r="M240" s="160"/>
      <c r="N240" s="161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190</v>
      </c>
      <c r="AU240" s="14" t="s">
        <v>80</v>
      </c>
    </row>
    <row r="241" spans="1:65" s="2" customFormat="1" ht="16.5" customHeight="1">
      <c r="A241" s="29"/>
      <c r="B241" s="141"/>
      <c r="C241" s="142" t="s">
        <v>964</v>
      </c>
      <c r="D241" s="142" t="s">
        <v>183</v>
      </c>
      <c r="E241" s="143" t="s">
        <v>1245</v>
      </c>
      <c r="F241" s="144" t="s">
        <v>1246</v>
      </c>
      <c r="G241" s="145" t="s">
        <v>413</v>
      </c>
      <c r="H241" s="146">
        <v>27.4</v>
      </c>
      <c r="I241" s="147"/>
      <c r="J241" s="148">
        <f>ROUND(I241*H241,2)</f>
        <v>0</v>
      </c>
      <c r="K241" s="149"/>
      <c r="L241" s="150"/>
      <c r="M241" s="151" t="s">
        <v>1</v>
      </c>
      <c r="N241" s="152" t="s">
        <v>37</v>
      </c>
      <c r="O241" s="55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5" t="s">
        <v>562</v>
      </c>
      <c r="AT241" s="155" t="s">
        <v>183</v>
      </c>
      <c r="AU241" s="155" t="s">
        <v>80</v>
      </c>
      <c r="AY241" s="14" t="s">
        <v>181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4" t="s">
        <v>80</v>
      </c>
      <c r="BK241" s="156">
        <f>ROUND(I241*H241,2)</f>
        <v>0</v>
      </c>
      <c r="BL241" s="14" t="s">
        <v>249</v>
      </c>
      <c r="BM241" s="155" t="s">
        <v>1809</v>
      </c>
    </row>
    <row r="242" spans="1:65" s="2" customFormat="1" ht="11.25">
      <c r="A242" s="29"/>
      <c r="B242" s="30"/>
      <c r="C242" s="29"/>
      <c r="D242" s="157" t="s">
        <v>190</v>
      </c>
      <c r="E242" s="29"/>
      <c r="F242" s="158" t="s">
        <v>1246</v>
      </c>
      <c r="G242" s="29"/>
      <c r="H242" s="29"/>
      <c r="I242" s="159"/>
      <c r="J242" s="29"/>
      <c r="K242" s="29"/>
      <c r="L242" s="30"/>
      <c r="M242" s="160"/>
      <c r="N242" s="161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190</v>
      </c>
      <c r="AU242" s="14" t="s">
        <v>80</v>
      </c>
    </row>
    <row r="243" spans="1:65" s="2" customFormat="1" ht="37.9" customHeight="1">
      <c r="A243" s="29"/>
      <c r="B243" s="141"/>
      <c r="C243" s="162" t="s">
        <v>966</v>
      </c>
      <c r="D243" s="162" t="s">
        <v>220</v>
      </c>
      <c r="E243" s="163" t="s">
        <v>1810</v>
      </c>
      <c r="F243" s="164" t="s">
        <v>1811</v>
      </c>
      <c r="G243" s="165" t="s">
        <v>633</v>
      </c>
      <c r="H243" s="166">
        <v>15</v>
      </c>
      <c r="I243" s="167"/>
      <c r="J243" s="168">
        <f>ROUND(I243*H243,2)</f>
        <v>0</v>
      </c>
      <c r="K243" s="169"/>
      <c r="L243" s="30"/>
      <c r="M243" s="170" t="s">
        <v>1</v>
      </c>
      <c r="N243" s="171" t="s">
        <v>37</v>
      </c>
      <c r="O243" s="55"/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5" t="s">
        <v>249</v>
      </c>
      <c r="AT243" s="155" t="s">
        <v>220</v>
      </c>
      <c r="AU243" s="155" t="s">
        <v>80</v>
      </c>
      <c r="AY243" s="14" t="s">
        <v>181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4" t="s">
        <v>80</v>
      </c>
      <c r="BK243" s="156">
        <f>ROUND(I243*H243,2)</f>
        <v>0</v>
      </c>
      <c r="BL243" s="14" t="s">
        <v>249</v>
      </c>
      <c r="BM243" s="155" t="s">
        <v>1812</v>
      </c>
    </row>
    <row r="244" spans="1:65" s="2" customFormat="1" ht="19.5">
      <c r="A244" s="29"/>
      <c r="B244" s="30"/>
      <c r="C244" s="29"/>
      <c r="D244" s="157" t="s">
        <v>190</v>
      </c>
      <c r="E244" s="29"/>
      <c r="F244" s="158" t="s">
        <v>1811</v>
      </c>
      <c r="G244" s="29"/>
      <c r="H244" s="29"/>
      <c r="I244" s="159"/>
      <c r="J244" s="29"/>
      <c r="K244" s="29"/>
      <c r="L244" s="30"/>
      <c r="M244" s="160"/>
      <c r="N244" s="161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190</v>
      </c>
      <c r="AU244" s="14" t="s">
        <v>80</v>
      </c>
    </row>
    <row r="245" spans="1:65" s="2" customFormat="1" ht="16.5" customHeight="1">
      <c r="A245" s="29"/>
      <c r="B245" s="141"/>
      <c r="C245" s="142" t="s">
        <v>971</v>
      </c>
      <c r="D245" s="142" t="s">
        <v>183</v>
      </c>
      <c r="E245" s="143" t="s">
        <v>1813</v>
      </c>
      <c r="F245" s="144" t="s">
        <v>1814</v>
      </c>
      <c r="G245" s="145" t="s">
        <v>633</v>
      </c>
      <c r="H245" s="146">
        <v>16.5</v>
      </c>
      <c r="I245" s="147"/>
      <c r="J245" s="148">
        <f>ROUND(I245*H245,2)</f>
        <v>0</v>
      </c>
      <c r="K245" s="149"/>
      <c r="L245" s="150"/>
      <c r="M245" s="151" t="s">
        <v>1</v>
      </c>
      <c r="N245" s="152" t="s">
        <v>37</v>
      </c>
      <c r="O245" s="55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5" t="s">
        <v>562</v>
      </c>
      <c r="AT245" s="155" t="s">
        <v>183</v>
      </c>
      <c r="AU245" s="155" t="s">
        <v>80</v>
      </c>
      <c r="AY245" s="14" t="s">
        <v>181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4" t="s">
        <v>80</v>
      </c>
      <c r="BK245" s="156">
        <f>ROUND(I245*H245,2)</f>
        <v>0</v>
      </c>
      <c r="BL245" s="14" t="s">
        <v>249</v>
      </c>
      <c r="BM245" s="155" t="s">
        <v>1815</v>
      </c>
    </row>
    <row r="246" spans="1:65" s="2" customFormat="1" ht="11.25">
      <c r="A246" s="29"/>
      <c r="B246" s="30"/>
      <c r="C246" s="29"/>
      <c r="D246" s="157" t="s">
        <v>190</v>
      </c>
      <c r="E246" s="29"/>
      <c r="F246" s="158" t="s">
        <v>1814</v>
      </c>
      <c r="G246" s="29"/>
      <c r="H246" s="29"/>
      <c r="I246" s="159"/>
      <c r="J246" s="29"/>
      <c r="K246" s="29"/>
      <c r="L246" s="30"/>
      <c r="M246" s="160"/>
      <c r="N246" s="161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190</v>
      </c>
      <c r="AU246" s="14" t="s">
        <v>80</v>
      </c>
    </row>
    <row r="247" spans="1:65" s="2" customFormat="1" ht="49.15" customHeight="1">
      <c r="A247" s="29"/>
      <c r="B247" s="141"/>
      <c r="C247" s="162" t="s">
        <v>973</v>
      </c>
      <c r="D247" s="162" t="s">
        <v>220</v>
      </c>
      <c r="E247" s="163" t="s">
        <v>1249</v>
      </c>
      <c r="F247" s="164" t="s">
        <v>1250</v>
      </c>
      <c r="G247" s="165" t="s">
        <v>434</v>
      </c>
      <c r="H247" s="166">
        <v>1.0129999999999999</v>
      </c>
      <c r="I247" s="167"/>
      <c r="J247" s="168">
        <f>ROUND(I247*H247,2)</f>
        <v>0</v>
      </c>
      <c r="K247" s="169"/>
      <c r="L247" s="30"/>
      <c r="M247" s="170" t="s">
        <v>1</v>
      </c>
      <c r="N247" s="171" t="s">
        <v>37</v>
      </c>
      <c r="O247" s="55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5" t="s">
        <v>249</v>
      </c>
      <c r="AT247" s="155" t="s">
        <v>220</v>
      </c>
      <c r="AU247" s="155" t="s">
        <v>80</v>
      </c>
      <c r="AY247" s="14" t="s">
        <v>181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4" t="s">
        <v>80</v>
      </c>
      <c r="BK247" s="156">
        <f>ROUND(I247*H247,2)</f>
        <v>0</v>
      </c>
      <c r="BL247" s="14" t="s">
        <v>249</v>
      </c>
      <c r="BM247" s="155" t="s">
        <v>1816</v>
      </c>
    </row>
    <row r="248" spans="1:65" s="2" customFormat="1" ht="29.25">
      <c r="A248" s="29"/>
      <c r="B248" s="30"/>
      <c r="C248" s="29"/>
      <c r="D248" s="157" t="s">
        <v>190</v>
      </c>
      <c r="E248" s="29"/>
      <c r="F248" s="158" t="s">
        <v>1250</v>
      </c>
      <c r="G248" s="29"/>
      <c r="H248" s="29"/>
      <c r="I248" s="159"/>
      <c r="J248" s="29"/>
      <c r="K248" s="29"/>
      <c r="L248" s="30"/>
      <c r="M248" s="160"/>
      <c r="N248" s="161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190</v>
      </c>
      <c r="AU248" s="14" t="s">
        <v>80</v>
      </c>
    </row>
    <row r="249" spans="1:65" s="2" customFormat="1" ht="76.349999999999994" customHeight="1">
      <c r="A249" s="29"/>
      <c r="B249" s="141"/>
      <c r="C249" s="162" t="s">
        <v>1248</v>
      </c>
      <c r="D249" s="162" t="s">
        <v>220</v>
      </c>
      <c r="E249" s="163" t="s">
        <v>1253</v>
      </c>
      <c r="F249" s="164" t="s">
        <v>1254</v>
      </c>
      <c r="G249" s="165" t="s">
        <v>434</v>
      </c>
      <c r="H249" s="166">
        <v>19.247</v>
      </c>
      <c r="I249" s="167"/>
      <c r="J249" s="168">
        <f>ROUND(I249*H249,2)</f>
        <v>0</v>
      </c>
      <c r="K249" s="169"/>
      <c r="L249" s="30"/>
      <c r="M249" s="170" t="s">
        <v>1</v>
      </c>
      <c r="N249" s="171" t="s">
        <v>37</v>
      </c>
      <c r="O249" s="55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5" t="s">
        <v>249</v>
      </c>
      <c r="AT249" s="155" t="s">
        <v>220</v>
      </c>
      <c r="AU249" s="155" t="s">
        <v>80</v>
      </c>
      <c r="AY249" s="14" t="s">
        <v>181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4" t="s">
        <v>80</v>
      </c>
      <c r="BK249" s="156">
        <f>ROUND(I249*H249,2)</f>
        <v>0</v>
      </c>
      <c r="BL249" s="14" t="s">
        <v>249</v>
      </c>
      <c r="BM249" s="155" t="s">
        <v>1817</v>
      </c>
    </row>
    <row r="250" spans="1:65" s="2" customFormat="1" ht="48.75">
      <c r="A250" s="29"/>
      <c r="B250" s="30"/>
      <c r="C250" s="29"/>
      <c r="D250" s="157" t="s">
        <v>190</v>
      </c>
      <c r="E250" s="29"/>
      <c r="F250" s="158" t="s">
        <v>1256</v>
      </c>
      <c r="G250" s="29"/>
      <c r="H250" s="29"/>
      <c r="I250" s="159"/>
      <c r="J250" s="29"/>
      <c r="K250" s="29"/>
      <c r="L250" s="30"/>
      <c r="M250" s="172"/>
      <c r="N250" s="173"/>
      <c r="O250" s="174"/>
      <c r="P250" s="174"/>
      <c r="Q250" s="174"/>
      <c r="R250" s="174"/>
      <c r="S250" s="174"/>
      <c r="T250" s="175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190</v>
      </c>
      <c r="AU250" s="14" t="s">
        <v>80</v>
      </c>
    </row>
    <row r="251" spans="1:65" s="2" customFormat="1" ht="6.95" customHeight="1">
      <c r="A251" s="29"/>
      <c r="B251" s="44"/>
      <c r="C251" s="45"/>
      <c r="D251" s="45"/>
      <c r="E251" s="45"/>
      <c r="F251" s="45"/>
      <c r="G251" s="45"/>
      <c r="H251" s="45"/>
      <c r="I251" s="45"/>
      <c r="J251" s="45"/>
      <c r="K251" s="45"/>
      <c r="L251" s="30"/>
      <c r="M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</row>
  </sheetData>
  <autoFilter ref="C124:K250" xr:uid="{00000000-0009-0000-0000-000017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151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1818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ROUND((SUM(BE121:BE148)),  2)</f>
        <v>0</v>
      </c>
      <c r="G33" s="29"/>
      <c r="H33" s="29"/>
      <c r="I33" s="97">
        <v>0.21</v>
      </c>
      <c r="J33" s="96">
        <f>ROUND(((SUM(BE121:BE148))*I33),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ROUND((SUM(BF121:BF148)),  2)</f>
        <v>0</v>
      </c>
      <c r="G34" s="29"/>
      <c r="H34" s="29"/>
      <c r="I34" s="97">
        <v>0.12</v>
      </c>
      <c r="J34" s="96">
        <f>ROUND(((SUM(BF121:BF148))*I34),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ROUND((SUM(BG121:BG148)),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ROUND((SUM(BH121:BH148)),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ROUND((SUM(BI121:BI148)),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01-21-13.2 - Železniční propustek v km 196,098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10" customFormat="1" ht="19.899999999999999" customHeight="1">
      <c r="B98" s="113"/>
      <c r="D98" s="114" t="s">
        <v>1054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1:31" s="10" customFormat="1" ht="19.899999999999999" customHeight="1">
      <c r="B99" s="113"/>
      <c r="D99" s="114" t="s">
        <v>1056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31" s="10" customFormat="1" ht="19.899999999999999" customHeight="1">
      <c r="B100" s="113"/>
      <c r="D100" s="114" t="s">
        <v>1327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10" customFormat="1" ht="19.899999999999999" customHeight="1">
      <c r="B101" s="113"/>
      <c r="D101" s="114" t="s">
        <v>1058</v>
      </c>
      <c r="E101" s="115"/>
      <c r="F101" s="115"/>
      <c r="G101" s="115"/>
      <c r="H101" s="115"/>
      <c r="I101" s="115"/>
      <c r="J101" s="116">
        <f>J146</f>
        <v>0</v>
      </c>
      <c r="L101" s="113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166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6" t="str">
        <f>E7</f>
        <v>Oprava trati v úseku Luka nad Jihlavou-Jihlava-III. a IV. etapa BM</v>
      </c>
      <c r="F111" s="217"/>
      <c r="G111" s="217"/>
      <c r="H111" s="217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3" t="str">
        <f>E9</f>
        <v>SO 01-21-13.2 - Železniční propustek v km 196,098</v>
      </c>
      <c r="F113" s="218"/>
      <c r="G113" s="218"/>
      <c r="H113" s="218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 xml:space="preserve"> </v>
      </c>
      <c r="G115" s="29"/>
      <c r="H115" s="29"/>
      <c r="I115" s="24" t="s">
        <v>22</v>
      </c>
      <c r="J115" s="52" t="str">
        <f>IF(J12="","",J12)</f>
        <v>Vyplň údaj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23</v>
      </c>
      <c r="D117" s="29"/>
      <c r="E117" s="29"/>
      <c r="F117" s="22" t="str">
        <f>E15</f>
        <v xml:space="preserve"> </v>
      </c>
      <c r="G117" s="29"/>
      <c r="H117" s="29"/>
      <c r="I117" s="24" t="s">
        <v>28</v>
      </c>
      <c r="J117" s="27" t="str">
        <f>E21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30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7"/>
      <c r="B120" s="118"/>
      <c r="C120" s="119" t="s">
        <v>167</v>
      </c>
      <c r="D120" s="120" t="s">
        <v>57</v>
      </c>
      <c r="E120" s="120" t="s">
        <v>53</v>
      </c>
      <c r="F120" s="120" t="s">
        <v>54</v>
      </c>
      <c r="G120" s="120" t="s">
        <v>168</v>
      </c>
      <c r="H120" s="120" t="s">
        <v>169</v>
      </c>
      <c r="I120" s="120" t="s">
        <v>170</v>
      </c>
      <c r="J120" s="121" t="s">
        <v>160</v>
      </c>
      <c r="K120" s="122" t="s">
        <v>171</v>
      </c>
      <c r="L120" s="123"/>
      <c r="M120" s="59" t="s">
        <v>1</v>
      </c>
      <c r="N120" s="60" t="s">
        <v>36</v>
      </c>
      <c r="O120" s="60" t="s">
        <v>172</v>
      </c>
      <c r="P120" s="60" t="s">
        <v>173</v>
      </c>
      <c r="Q120" s="60" t="s">
        <v>174</v>
      </c>
      <c r="R120" s="60" t="s">
        <v>175</v>
      </c>
      <c r="S120" s="60" t="s">
        <v>176</v>
      </c>
      <c r="T120" s="61" t="s">
        <v>177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9"/>
      <c r="B121" s="30"/>
      <c r="C121" s="66" t="s">
        <v>178</v>
      </c>
      <c r="D121" s="29"/>
      <c r="E121" s="29"/>
      <c r="F121" s="29"/>
      <c r="G121" s="29"/>
      <c r="H121" s="29"/>
      <c r="I121" s="29"/>
      <c r="J121" s="124">
        <f>BK121</f>
        <v>0</v>
      </c>
      <c r="K121" s="29"/>
      <c r="L121" s="30"/>
      <c r="M121" s="62"/>
      <c r="N121" s="53"/>
      <c r="O121" s="63"/>
      <c r="P121" s="125">
        <f>P122</f>
        <v>0</v>
      </c>
      <c r="Q121" s="63"/>
      <c r="R121" s="125">
        <f>R122</f>
        <v>0</v>
      </c>
      <c r="S121" s="63"/>
      <c r="T121" s="126">
        <f>T122</f>
        <v>4.5000000000000005E-3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71</v>
      </c>
      <c r="AU121" s="14" t="s">
        <v>162</v>
      </c>
      <c r="BK121" s="127">
        <f>BK122</f>
        <v>0</v>
      </c>
    </row>
    <row r="122" spans="1:65" s="12" customFormat="1" ht="25.9" customHeight="1">
      <c r="B122" s="128"/>
      <c r="D122" s="129" t="s">
        <v>71</v>
      </c>
      <c r="E122" s="130" t="s">
        <v>179</v>
      </c>
      <c r="F122" s="130" t="s">
        <v>180</v>
      </c>
      <c r="I122" s="131"/>
      <c r="J122" s="132">
        <f>BK122</f>
        <v>0</v>
      </c>
      <c r="L122" s="128"/>
      <c r="M122" s="133"/>
      <c r="N122" s="134"/>
      <c r="O122" s="134"/>
      <c r="P122" s="135">
        <f>P123+P126+P139+P146</f>
        <v>0</v>
      </c>
      <c r="Q122" s="134"/>
      <c r="R122" s="135">
        <f>R123+R126+R139+R146</f>
        <v>0</v>
      </c>
      <c r="S122" s="134"/>
      <c r="T122" s="136">
        <f>T123+T126+T139+T146</f>
        <v>4.5000000000000005E-3</v>
      </c>
      <c r="AR122" s="129" t="s">
        <v>80</v>
      </c>
      <c r="AT122" s="137" t="s">
        <v>71</v>
      </c>
      <c r="AU122" s="137" t="s">
        <v>72</v>
      </c>
      <c r="AY122" s="129" t="s">
        <v>181</v>
      </c>
      <c r="BK122" s="138">
        <f>BK123+BK126+BK139+BK146</f>
        <v>0</v>
      </c>
    </row>
    <row r="123" spans="1:65" s="12" customFormat="1" ht="22.9" customHeight="1">
      <c r="B123" s="128"/>
      <c r="D123" s="129" t="s">
        <v>71</v>
      </c>
      <c r="E123" s="139" t="s">
        <v>188</v>
      </c>
      <c r="F123" s="139" t="s">
        <v>1132</v>
      </c>
      <c r="I123" s="131"/>
      <c r="J123" s="140">
        <f>BK123</f>
        <v>0</v>
      </c>
      <c r="L123" s="128"/>
      <c r="M123" s="133"/>
      <c r="N123" s="134"/>
      <c r="O123" s="134"/>
      <c r="P123" s="135">
        <f>SUM(P124:P125)</f>
        <v>0</v>
      </c>
      <c r="Q123" s="134"/>
      <c r="R123" s="135">
        <f>SUM(R124:R125)</f>
        <v>0</v>
      </c>
      <c r="S123" s="134"/>
      <c r="T123" s="136">
        <f>SUM(T124:T125)</f>
        <v>0</v>
      </c>
      <c r="AR123" s="129" t="s">
        <v>80</v>
      </c>
      <c r="AT123" s="137" t="s">
        <v>71</v>
      </c>
      <c r="AU123" s="137" t="s">
        <v>80</v>
      </c>
      <c r="AY123" s="129" t="s">
        <v>181</v>
      </c>
      <c r="BK123" s="138">
        <f>SUM(BK124:BK125)</f>
        <v>0</v>
      </c>
    </row>
    <row r="124" spans="1:65" s="2" customFormat="1" ht="55.5" customHeight="1">
      <c r="A124" s="29"/>
      <c r="B124" s="141"/>
      <c r="C124" s="162" t="s">
        <v>80</v>
      </c>
      <c r="D124" s="162" t="s">
        <v>220</v>
      </c>
      <c r="E124" s="163" t="s">
        <v>1157</v>
      </c>
      <c r="F124" s="164" t="s">
        <v>1158</v>
      </c>
      <c r="G124" s="165" t="s">
        <v>633</v>
      </c>
      <c r="H124" s="166">
        <v>5.4</v>
      </c>
      <c r="I124" s="167"/>
      <c r="J124" s="168">
        <f>ROUND(I124*H124,2)</f>
        <v>0</v>
      </c>
      <c r="K124" s="169"/>
      <c r="L124" s="30"/>
      <c r="M124" s="170" t="s">
        <v>1</v>
      </c>
      <c r="N124" s="171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188</v>
      </c>
      <c r="AT124" s="155" t="s">
        <v>220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1819</v>
      </c>
    </row>
    <row r="125" spans="1:65" s="2" customFormat="1" ht="29.25">
      <c r="A125" s="29"/>
      <c r="B125" s="30"/>
      <c r="C125" s="29"/>
      <c r="D125" s="157" t="s">
        <v>190</v>
      </c>
      <c r="E125" s="29"/>
      <c r="F125" s="158" t="s">
        <v>1158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12" customFormat="1" ht="22.9" customHeight="1">
      <c r="B126" s="128"/>
      <c r="D126" s="129" t="s">
        <v>71</v>
      </c>
      <c r="E126" s="139" t="s">
        <v>219</v>
      </c>
      <c r="F126" s="139" t="s">
        <v>1164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SUM(P127:P138)</f>
        <v>0</v>
      </c>
      <c r="Q126" s="134"/>
      <c r="R126" s="135">
        <f>SUM(R127:R138)</f>
        <v>0</v>
      </c>
      <c r="S126" s="134"/>
      <c r="T126" s="136">
        <f>SUM(T127:T138)</f>
        <v>4.5000000000000005E-3</v>
      </c>
      <c r="AR126" s="129" t="s">
        <v>80</v>
      </c>
      <c r="AT126" s="137" t="s">
        <v>71</v>
      </c>
      <c r="AU126" s="137" t="s">
        <v>80</v>
      </c>
      <c r="AY126" s="129" t="s">
        <v>181</v>
      </c>
      <c r="BK126" s="138">
        <f>SUM(BK127:BK138)</f>
        <v>0</v>
      </c>
    </row>
    <row r="127" spans="1:65" s="2" customFormat="1" ht="24.2" customHeight="1">
      <c r="A127" s="29"/>
      <c r="B127" s="141"/>
      <c r="C127" s="162" t="s">
        <v>211</v>
      </c>
      <c r="D127" s="162" t="s">
        <v>220</v>
      </c>
      <c r="E127" s="163" t="s">
        <v>1165</v>
      </c>
      <c r="F127" s="164" t="s">
        <v>1166</v>
      </c>
      <c r="G127" s="165" t="s">
        <v>368</v>
      </c>
      <c r="H127" s="166">
        <v>1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1820</v>
      </c>
    </row>
    <row r="128" spans="1:65" s="2" customFormat="1" ht="19.5">
      <c r="A128" s="29"/>
      <c r="B128" s="30"/>
      <c r="C128" s="29"/>
      <c r="D128" s="157" t="s">
        <v>190</v>
      </c>
      <c r="E128" s="29"/>
      <c r="F128" s="158" t="s">
        <v>1166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4.2" customHeight="1">
      <c r="A129" s="29"/>
      <c r="B129" s="141"/>
      <c r="C129" s="162" t="s">
        <v>82</v>
      </c>
      <c r="D129" s="162" t="s">
        <v>220</v>
      </c>
      <c r="E129" s="163" t="s">
        <v>1821</v>
      </c>
      <c r="F129" s="164" t="s">
        <v>1822</v>
      </c>
      <c r="G129" s="165" t="s">
        <v>476</v>
      </c>
      <c r="H129" s="166">
        <v>3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1.5E-3</v>
      </c>
      <c r="T129" s="154">
        <f>S129*H129</f>
        <v>4.5000000000000005E-3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1823</v>
      </c>
    </row>
    <row r="130" spans="1:65" s="2" customFormat="1" ht="19.5">
      <c r="A130" s="29"/>
      <c r="B130" s="30"/>
      <c r="C130" s="29"/>
      <c r="D130" s="157" t="s">
        <v>190</v>
      </c>
      <c r="E130" s="29"/>
      <c r="F130" s="158" t="s">
        <v>1824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33" customHeight="1">
      <c r="A131" s="29"/>
      <c r="B131" s="141"/>
      <c r="C131" s="162" t="s">
        <v>195</v>
      </c>
      <c r="D131" s="162" t="s">
        <v>220</v>
      </c>
      <c r="E131" s="163" t="s">
        <v>1488</v>
      </c>
      <c r="F131" s="164" t="s">
        <v>1489</v>
      </c>
      <c r="G131" s="165" t="s">
        <v>633</v>
      </c>
      <c r="H131" s="166">
        <v>4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1825</v>
      </c>
    </row>
    <row r="132" spans="1:65" s="2" customFormat="1" ht="19.5">
      <c r="A132" s="29"/>
      <c r="B132" s="30"/>
      <c r="C132" s="29"/>
      <c r="D132" s="157" t="s">
        <v>190</v>
      </c>
      <c r="E132" s="29"/>
      <c r="F132" s="158" t="s">
        <v>1489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33" customHeight="1">
      <c r="A133" s="29"/>
      <c r="B133" s="141"/>
      <c r="C133" s="162" t="s">
        <v>188</v>
      </c>
      <c r="D133" s="162" t="s">
        <v>220</v>
      </c>
      <c r="E133" s="163" t="s">
        <v>1183</v>
      </c>
      <c r="F133" s="164" t="s">
        <v>1184</v>
      </c>
      <c r="G133" s="165" t="s">
        <v>633</v>
      </c>
      <c r="H133" s="166">
        <v>4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1826</v>
      </c>
    </row>
    <row r="134" spans="1:65" s="2" customFormat="1" ht="19.5">
      <c r="A134" s="29"/>
      <c r="B134" s="30"/>
      <c r="C134" s="29"/>
      <c r="D134" s="157" t="s">
        <v>190</v>
      </c>
      <c r="E134" s="29"/>
      <c r="F134" s="158" t="s">
        <v>1184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24.2" customHeight="1">
      <c r="A135" s="29"/>
      <c r="B135" s="141"/>
      <c r="C135" s="162" t="s">
        <v>203</v>
      </c>
      <c r="D135" s="162" t="s">
        <v>220</v>
      </c>
      <c r="E135" s="163" t="s">
        <v>1186</v>
      </c>
      <c r="F135" s="164" t="s">
        <v>1187</v>
      </c>
      <c r="G135" s="165" t="s">
        <v>633</v>
      </c>
      <c r="H135" s="166">
        <v>4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1827</v>
      </c>
    </row>
    <row r="136" spans="1:65" s="2" customFormat="1" ht="19.5">
      <c r="A136" s="29"/>
      <c r="B136" s="30"/>
      <c r="C136" s="29"/>
      <c r="D136" s="157" t="s">
        <v>190</v>
      </c>
      <c r="E136" s="29"/>
      <c r="F136" s="158" t="s">
        <v>1187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24.2" customHeight="1">
      <c r="A137" s="29"/>
      <c r="B137" s="141"/>
      <c r="C137" s="162" t="s">
        <v>207</v>
      </c>
      <c r="D137" s="162" t="s">
        <v>220</v>
      </c>
      <c r="E137" s="163" t="s">
        <v>1189</v>
      </c>
      <c r="F137" s="164" t="s">
        <v>1190</v>
      </c>
      <c r="G137" s="165" t="s">
        <v>633</v>
      </c>
      <c r="H137" s="166">
        <v>4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1828</v>
      </c>
    </row>
    <row r="138" spans="1:65" s="2" customFormat="1" ht="19.5">
      <c r="A138" s="29"/>
      <c r="B138" s="30"/>
      <c r="C138" s="29"/>
      <c r="D138" s="157" t="s">
        <v>190</v>
      </c>
      <c r="E138" s="29"/>
      <c r="F138" s="158" t="s">
        <v>1190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12" customFormat="1" ht="22.9" customHeight="1">
      <c r="B139" s="128"/>
      <c r="D139" s="129" t="s">
        <v>71</v>
      </c>
      <c r="E139" s="139" t="s">
        <v>1198</v>
      </c>
      <c r="F139" s="139" t="s">
        <v>1397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SUM(P140:P145)</f>
        <v>0</v>
      </c>
      <c r="Q139" s="134"/>
      <c r="R139" s="135">
        <f>SUM(R140:R145)</f>
        <v>0</v>
      </c>
      <c r="S139" s="134"/>
      <c r="T139" s="136">
        <f>SUM(T140:T145)</f>
        <v>0</v>
      </c>
      <c r="AR139" s="129" t="s">
        <v>80</v>
      </c>
      <c r="AT139" s="137" t="s">
        <v>71</v>
      </c>
      <c r="AU139" s="137" t="s">
        <v>80</v>
      </c>
      <c r="AY139" s="129" t="s">
        <v>181</v>
      </c>
      <c r="BK139" s="138">
        <f>SUM(BK140:BK145)</f>
        <v>0</v>
      </c>
    </row>
    <row r="140" spans="1:65" s="2" customFormat="1" ht="49.15" customHeight="1">
      <c r="A140" s="29"/>
      <c r="B140" s="141"/>
      <c r="C140" s="162" t="s">
        <v>187</v>
      </c>
      <c r="D140" s="162" t="s">
        <v>220</v>
      </c>
      <c r="E140" s="163" t="s">
        <v>1203</v>
      </c>
      <c r="F140" s="164" t="s">
        <v>1204</v>
      </c>
      <c r="G140" s="165" t="s">
        <v>434</v>
      </c>
      <c r="H140" s="166">
        <v>0.28000000000000003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1829</v>
      </c>
    </row>
    <row r="141" spans="1:65" s="2" customFormat="1" ht="29.25">
      <c r="A141" s="29"/>
      <c r="B141" s="30"/>
      <c r="C141" s="29"/>
      <c r="D141" s="157" t="s">
        <v>190</v>
      </c>
      <c r="E141" s="29"/>
      <c r="F141" s="158" t="s">
        <v>1204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33" customHeight="1">
      <c r="A142" s="29"/>
      <c r="B142" s="141"/>
      <c r="C142" s="162" t="s">
        <v>219</v>
      </c>
      <c r="D142" s="162" t="s">
        <v>220</v>
      </c>
      <c r="E142" s="163" t="s">
        <v>1209</v>
      </c>
      <c r="F142" s="164" t="s">
        <v>1210</v>
      </c>
      <c r="G142" s="165" t="s">
        <v>434</v>
      </c>
      <c r="H142" s="166">
        <v>0.28000000000000003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1830</v>
      </c>
    </row>
    <row r="143" spans="1:65" s="2" customFormat="1" ht="19.5">
      <c r="A143" s="29"/>
      <c r="B143" s="30"/>
      <c r="C143" s="29"/>
      <c r="D143" s="157" t="s">
        <v>190</v>
      </c>
      <c r="E143" s="29"/>
      <c r="F143" s="158" t="s">
        <v>1210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44.25" customHeight="1">
      <c r="A144" s="29"/>
      <c r="B144" s="141"/>
      <c r="C144" s="162" t="s">
        <v>225</v>
      </c>
      <c r="D144" s="162" t="s">
        <v>220</v>
      </c>
      <c r="E144" s="163" t="s">
        <v>1212</v>
      </c>
      <c r="F144" s="164" t="s">
        <v>1213</v>
      </c>
      <c r="G144" s="165" t="s">
        <v>434</v>
      </c>
      <c r="H144" s="166">
        <v>5.32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1831</v>
      </c>
    </row>
    <row r="145" spans="1:65" s="2" customFormat="1" ht="29.25">
      <c r="A145" s="29"/>
      <c r="B145" s="30"/>
      <c r="C145" s="29"/>
      <c r="D145" s="157" t="s">
        <v>190</v>
      </c>
      <c r="E145" s="29"/>
      <c r="F145" s="158" t="s">
        <v>1213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12" customFormat="1" ht="22.9" customHeight="1">
      <c r="B146" s="128"/>
      <c r="D146" s="129" t="s">
        <v>71</v>
      </c>
      <c r="E146" s="139" t="s">
        <v>1215</v>
      </c>
      <c r="F146" s="139" t="s">
        <v>1216</v>
      </c>
      <c r="I146" s="131"/>
      <c r="J146" s="140">
        <f>BK146</f>
        <v>0</v>
      </c>
      <c r="L146" s="128"/>
      <c r="M146" s="133"/>
      <c r="N146" s="134"/>
      <c r="O146" s="134"/>
      <c r="P146" s="135">
        <f>SUM(P147:P148)</f>
        <v>0</v>
      </c>
      <c r="Q146" s="134"/>
      <c r="R146" s="135">
        <f>SUM(R147:R148)</f>
        <v>0</v>
      </c>
      <c r="S146" s="134"/>
      <c r="T146" s="136">
        <f>SUM(T147:T148)</f>
        <v>0</v>
      </c>
      <c r="AR146" s="129" t="s">
        <v>80</v>
      </c>
      <c r="AT146" s="137" t="s">
        <v>71</v>
      </c>
      <c r="AU146" s="137" t="s">
        <v>80</v>
      </c>
      <c r="AY146" s="129" t="s">
        <v>181</v>
      </c>
      <c r="BK146" s="138">
        <f>SUM(BK147:BK148)</f>
        <v>0</v>
      </c>
    </row>
    <row r="147" spans="1:65" s="2" customFormat="1" ht="44.25" customHeight="1">
      <c r="A147" s="29"/>
      <c r="B147" s="141"/>
      <c r="C147" s="162" t="s">
        <v>229</v>
      </c>
      <c r="D147" s="162" t="s">
        <v>220</v>
      </c>
      <c r="E147" s="163" t="s">
        <v>1217</v>
      </c>
      <c r="F147" s="164" t="s">
        <v>1218</v>
      </c>
      <c r="G147" s="165" t="s">
        <v>434</v>
      </c>
      <c r="H147" s="166">
        <v>7.1440000000000001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1832</v>
      </c>
    </row>
    <row r="148" spans="1:65" s="2" customFormat="1" ht="29.25">
      <c r="A148" s="29"/>
      <c r="B148" s="30"/>
      <c r="C148" s="29"/>
      <c r="D148" s="157" t="s">
        <v>190</v>
      </c>
      <c r="E148" s="29"/>
      <c r="F148" s="158" t="s">
        <v>1218</v>
      </c>
      <c r="G148" s="29"/>
      <c r="H148" s="29"/>
      <c r="I148" s="159"/>
      <c r="J148" s="29"/>
      <c r="K148" s="29"/>
      <c r="L148" s="30"/>
      <c r="M148" s="172"/>
      <c r="N148" s="173"/>
      <c r="O148" s="174"/>
      <c r="P148" s="174"/>
      <c r="Q148" s="174"/>
      <c r="R148" s="174"/>
      <c r="S148" s="174"/>
      <c r="T148" s="175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6.95" customHeight="1">
      <c r="A149" s="29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0:K148" xr:uid="{00000000-0009-0000-0000-000018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154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1833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ROUND((SUM(BE123:BE182)),  2)</f>
        <v>0</v>
      </c>
      <c r="G33" s="29"/>
      <c r="H33" s="29"/>
      <c r="I33" s="97">
        <v>0.21</v>
      </c>
      <c r="J33" s="96">
        <f>ROUND(((SUM(BE123:BE182))*I33),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ROUND((SUM(BF123:BF182)),  2)</f>
        <v>0</v>
      </c>
      <c r="G34" s="29"/>
      <c r="H34" s="29"/>
      <c r="I34" s="97">
        <v>0.12</v>
      </c>
      <c r="J34" s="96">
        <f>ROUND(((SUM(BF123:BF182))*I34),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ROUND((SUM(BG123:BG182)),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ROUND((SUM(BH123:BH182)),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ROUND((SUM(BI123:BI182)),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01-21-14.2 - Železniční propustek km 197,220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1834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1327</v>
      </c>
      <c r="E98" s="115"/>
      <c r="F98" s="115"/>
      <c r="G98" s="115"/>
      <c r="H98" s="115"/>
      <c r="I98" s="115"/>
      <c r="J98" s="116">
        <f>J141</f>
        <v>0</v>
      </c>
      <c r="L98" s="113"/>
    </row>
    <row r="99" spans="1:31" s="9" customFormat="1" ht="24.95" customHeight="1">
      <c r="B99" s="109"/>
      <c r="D99" s="110" t="s">
        <v>1835</v>
      </c>
      <c r="E99" s="111"/>
      <c r="F99" s="111"/>
      <c r="G99" s="111"/>
      <c r="H99" s="111"/>
      <c r="I99" s="111"/>
      <c r="J99" s="112">
        <f>J148</f>
        <v>0</v>
      </c>
      <c r="L99" s="109"/>
    </row>
    <row r="100" spans="1:31" s="9" customFormat="1" ht="24.95" customHeight="1">
      <c r="B100" s="109"/>
      <c r="D100" s="110" t="s">
        <v>163</v>
      </c>
      <c r="E100" s="111"/>
      <c r="F100" s="111"/>
      <c r="G100" s="111"/>
      <c r="H100" s="111"/>
      <c r="I100" s="111"/>
      <c r="J100" s="112">
        <f>J151</f>
        <v>0</v>
      </c>
      <c r="L100" s="109"/>
    </row>
    <row r="101" spans="1:31" s="10" customFormat="1" ht="19.899999999999999" customHeight="1">
      <c r="B101" s="113"/>
      <c r="D101" s="114" t="s">
        <v>1051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1:31" s="10" customFormat="1" ht="19.899999999999999" customHeight="1">
      <c r="B102" s="113"/>
      <c r="D102" s="114" t="s">
        <v>1052</v>
      </c>
      <c r="E102" s="115"/>
      <c r="F102" s="115"/>
      <c r="G102" s="115"/>
      <c r="H102" s="115"/>
      <c r="I102" s="115"/>
      <c r="J102" s="116">
        <f>J169</f>
        <v>0</v>
      </c>
      <c r="L102" s="113"/>
    </row>
    <row r="103" spans="1:31" s="10" customFormat="1" ht="19.899999999999999" customHeight="1">
      <c r="B103" s="113"/>
      <c r="D103" s="114" t="s">
        <v>1053</v>
      </c>
      <c r="E103" s="115"/>
      <c r="F103" s="115"/>
      <c r="G103" s="115"/>
      <c r="H103" s="115"/>
      <c r="I103" s="115"/>
      <c r="J103" s="116">
        <f>J178</f>
        <v>0</v>
      </c>
      <c r="L103" s="113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166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6" t="str">
        <f>E7</f>
        <v>Oprava trati v úseku Luka nad Jihlavou-Jihlava-III. a IV. etapa BM</v>
      </c>
      <c r="F113" s="217"/>
      <c r="G113" s="217"/>
      <c r="H113" s="217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156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3" t="str">
        <f>E9</f>
        <v>SO 01-21-14.2 - Železniční propustek km 197,220</v>
      </c>
      <c r="F115" s="218"/>
      <c r="G115" s="218"/>
      <c r="H115" s="218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20</v>
      </c>
      <c r="D117" s="29"/>
      <c r="E117" s="29"/>
      <c r="F117" s="22" t="str">
        <f>F12</f>
        <v xml:space="preserve"> </v>
      </c>
      <c r="G117" s="29"/>
      <c r="H117" s="29"/>
      <c r="I117" s="24" t="s">
        <v>22</v>
      </c>
      <c r="J117" s="52" t="str">
        <f>IF(J12="","",J12)</f>
        <v>Vyplň údaj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 xml:space="preserve"> </v>
      </c>
      <c r="G119" s="29"/>
      <c r="H119" s="29"/>
      <c r="I119" s="24" t="s">
        <v>28</v>
      </c>
      <c r="J119" s="27" t="str">
        <f>E21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26</v>
      </c>
      <c r="D120" s="29"/>
      <c r="E120" s="29"/>
      <c r="F120" s="22" t="str">
        <f>IF(E18="","",E18)</f>
        <v>Vyplň údaj</v>
      </c>
      <c r="G120" s="29"/>
      <c r="H120" s="29"/>
      <c r="I120" s="24" t="s">
        <v>30</v>
      </c>
      <c r="J120" s="27" t="str">
        <f>E24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18"/>
      <c r="C122" s="119" t="s">
        <v>167</v>
      </c>
      <c r="D122" s="120" t="s">
        <v>57</v>
      </c>
      <c r="E122" s="120" t="s">
        <v>53</v>
      </c>
      <c r="F122" s="120" t="s">
        <v>54</v>
      </c>
      <c r="G122" s="120" t="s">
        <v>168</v>
      </c>
      <c r="H122" s="120" t="s">
        <v>169</v>
      </c>
      <c r="I122" s="120" t="s">
        <v>170</v>
      </c>
      <c r="J122" s="121" t="s">
        <v>160</v>
      </c>
      <c r="K122" s="122" t="s">
        <v>171</v>
      </c>
      <c r="L122" s="123"/>
      <c r="M122" s="59" t="s">
        <v>1</v>
      </c>
      <c r="N122" s="60" t="s">
        <v>36</v>
      </c>
      <c r="O122" s="60" t="s">
        <v>172</v>
      </c>
      <c r="P122" s="60" t="s">
        <v>173</v>
      </c>
      <c r="Q122" s="60" t="s">
        <v>174</v>
      </c>
      <c r="R122" s="60" t="s">
        <v>175</v>
      </c>
      <c r="S122" s="60" t="s">
        <v>176</v>
      </c>
      <c r="T122" s="61" t="s">
        <v>177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9"/>
      <c r="B123" s="30"/>
      <c r="C123" s="66" t="s">
        <v>178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P124+P148+P151</f>
        <v>0</v>
      </c>
      <c r="Q123" s="63"/>
      <c r="R123" s="125">
        <f>R124+R148+R151</f>
        <v>0</v>
      </c>
      <c r="S123" s="63"/>
      <c r="T123" s="126">
        <f>T124+T148+T151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71</v>
      </c>
      <c r="AU123" s="14" t="s">
        <v>162</v>
      </c>
      <c r="BK123" s="127">
        <f>BK124+BK148+BK151</f>
        <v>0</v>
      </c>
    </row>
    <row r="124" spans="1:65" s="12" customFormat="1" ht="25.9" customHeight="1">
      <c r="B124" s="128"/>
      <c r="D124" s="129" t="s">
        <v>71</v>
      </c>
      <c r="E124" s="130" t="s">
        <v>219</v>
      </c>
      <c r="F124" s="130" t="s">
        <v>1164</v>
      </c>
      <c r="I124" s="131"/>
      <c r="J124" s="132">
        <f>BK124</f>
        <v>0</v>
      </c>
      <c r="L124" s="128"/>
      <c r="M124" s="133"/>
      <c r="N124" s="134"/>
      <c r="O124" s="134"/>
      <c r="P124" s="135">
        <f>P125+SUM(P126:P141)</f>
        <v>0</v>
      </c>
      <c r="Q124" s="134"/>
      <c r="R124" s="135">
        <f>R125+SUM(R126:R141)</f>
        <v>0</v>
      </c>
      <c r="S124" s="134"/>
      <c r="T124" s="136">
        <f>T125+SUM(T126:T141)</f>
        <v>0</v>
      </c>
      <c r="AR124" s="129" t="s">
        <v>80</v>
      </c>
      <c r="AT124" s="137" t="s">
        <v>71</v>
      </c>
      <c r="AU124" s="137" t="s">
        <v>72</v>
      </c>
      <c r="AY124" s="129" t="s">
        <v>181</v>
      </c>
      <c r="BK124" s="138">
        <f>BK125+SUM(BK126:BK141)</f>
        <v>0</v>
      </c>
    </row>
    <row r="125" spans="1:65" s="2" customFormat="1" ht="24.2" customHeight="1">
      <c r="A125" s="29"/>
      <c r="B125" s="141"/>
      <c r="C125" s="162" t="s">
        <v>267</v>
      </c>
      <c r="D125" s="162" t="s">
        <v>220</v>
      </c>
      <c r="E125" s="163" t="s">
        <v>1165</v>
      </c>
      <c r="F125" s="164" t="s">
        <v>1166</v>
      </c>
      <c r="G125" s="165" t="s">
        <v>368</v>
      </c>
      <c r="H125" s="166">
        <v>1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80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1836</v>
      </c>
    </row>
    <row r="126" spans="1:65" s="2" customFormat="1" ht="19.5">
      <c r="A126" s="29"/>
      <c r="B126" s="30"/>
      <c r="C126" s="29"/>
      <c r="D126" s="157" t="s">
        <v>190</v>
      </c>
      <c r="E126" s="29"/>
      <c r="F126" s="158" t="s">
        <v>1166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80</v>
      </c>
    </row>
    <row r="127" spans="1:65" s="2" customFormat="1" ht="24.2" customHeight="1">
      <c r="A127" s="29"/>
      <c r="B127" s="141"/>
      <c r="C127" s="162" t="s">
        <v>245</v>
      </c>
      <c r="D127" s="162" t="s">
        <v>220</v>
      </c>
      <c r="E127" s="163" t="s">
        <v>1168</v>
      </c>
      <c r="F127" s="164" t="s">
        <v>1169</v>
      </c>
      <c r="G127" s="165" t="s">
        <v>633</v>
      </c>
      <c r="H127" s="166">
        <v>1.7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80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1837</v>
      </c>
    </row>
    <row r="128" spans="1:65" s="2" customFormat="1" ht="11.25">
      <c r="A128" s="29"/>
      <c r="B128" s="30"/>
      <c r="C128" s="29"/>
      <c r="D128" s="157" t="s">
        <v>190</v>
      </c>
      <c r="E128" s="29"/>
      <c r="F128" s="158" t="s">
        <v>1169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80</v>
      </c>
    </row>
    <row r="129" spans="1:65" s="2" customFormat="1" ht="37.9" customHeight="1">
      <c r="A129" s="29"/>
      <c r="B129" s="141"/>
      <c r="C129" s="162" t="s">
        <v>249</v>
      </c>
      <c r="D129" s="162" t="s">
        <v>220</v>
      </c>
      <c r="E129" s="163" t="s">
        <v>1838</v>
      </c>
      <c r="F129" s="164" t="s">
        <v>1839</v>
      </c>
      <c r="G129" s="165" t="s">
        <v>633</v>
      </c>
      <c r="H129" s="166">
        <v>11.1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80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1840</v>
      </c>
    </row>
    <row r="130" spans="1:65" s="2" customFormat="1" ht="19.5">
      <c r="A130" s="29"/>
      <c r="B130" s="30"/>
      <c r="C130" s="29"/>
      <c r="D130" s="157" t="s">
        <v>190</v>
      </c>
      <c r="E130" s="29"/>
      <c r="F130" s="158" t="s">
        <v>1839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80</v>
      </c>
    </row>
    <row r="131" spans="1:65" s="2" customFormat="1" ht="24.2" customHeight="1">
      <c r="A131" s="29"/>
      <c r="B131" s="141"/>
      <c r="C131" s="162" t="s">
        <v>253</v>
      </c>
      <c r="D131" s="162" t="s">
        <v>220</v>
      </c>
      <c r="E131" s="163" t="s">
        <v>1555</v>
      </c>
      <c r="F131" s="164" t="s">
        <v>1556</v>
      </c>
      <c r="G131" s="165" t="s">
        <v>476</v>
      </c>
      <c r="H131" s="166">
        <v>0.36799999999999999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80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1841</v>
      </c>
    </row>
    <row r="132" spans="1:65" s="2" customFormat="1" ht="11.25">
      <c r="A132" s="29"/>
      <c r="B132" s="30"/>
      <c r="C132" s="29"/>
      <c r="D132" s="157" t="s">
        <v>190</v>
      </c>
      <c r="E132" s="29"/>
      <c r="F132" s="158" t="s">
        <v>1556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80</v>
      </c>
    </row>
    <row r="133" spans="1:65" s="2" customFormat="1" ht="16.5" customHeight="1">
      <c r="A133" s="29"/>
      <c r="B133" s="141"/>
      <c r="C133" s="142" t="s">
        <v>257</v>
      </c>
      <c r="D133" s="142" t="s">
        <v>183</v>
      </c>
      <c r="E133" s="143" t="s">
        <v>1177</v>
      </c>
      <c r="F133" s="144" t="s">
        <v>1178</v>
      </c>
      <c r="G133" s="145" t="s">
        <v>434</v>
      </c>
      <c r="H133" s="146">
        <v>2.2090000000000001</v>
      </c>
      <c r="I133" s="147"/>
      <c r="J133" s="148">
        <f>ROUND(I133*H133,2)</f>
        <v>0</v>
      </c>
      <c r="K133" s="149"/>
      <c r="L133" s="150"/>
      <c r="M133" s="151" t="s">
        <v>1</v>
      </c>
      <c r="N133" s="152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187</v>
      </c>
      <c r="AT133" s="155" t="s">
        <v>183</v>
      </c>
      <c r="AU133" s="155" t="s">
        <v>80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1842</v>
      </c>
    </row>
    <row r="134" spans="1:65" s="2" customFormat="1" ht="11.25">
      <c r="A134" s="29"/>
      <c r="B134" s="30"/>
      <c r="C134" s="29"/>
      <c r="D134" s="157" t="s">
        <v>190</v>
      </c>
      <c r="E134" s="29"/>
      <c r="F134" s="158" t="s">
        <v>1178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80</v>
      </c>
    </row>
    <row r="135" spans="1:65" s="2" customFormat="1" ht="24.2" customHeight="1">
      <c r="A135" s="29"/>
      <c r="B135" s="141"/>
      <c r="C135" s="162" t="s">
        <v>262</v>
      </c>
      <c r="D135" s="162" t="s">
        <v>220</v>
      </c>
      <c r="E135" s="163" t="s">
        <v>1174</v>
      </c>
      <c r="F135" s="164" t="s">
        <v>1175</v>
      </c>
      <c r="G135" s="165" t="s">
        <v>476</v>
      </c>
      <c r="H135" s="166">
        <v>2.64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80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1843</v>
      </c>
    </row>
    <row r="136" spans="1:65" s="2" customFormat="1" ht="19.5">
      <c r="A136" s="29"/>
      <c r="B136" s="30"/>
      <c r="C136" s="29"/>
      <c r="D136" s="157" t="s">
        <v>190</v>
      </c>
      <c r="E136" s="29"/>
      <c r="F136" s="158" t="s">
        <v>1175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80</v>
      </c>
    </row>
    <row r="137" spans="1:65" s="2" customFormat="1" ht="24.2" customHeight="1">
      <c r="A137" s="29"/>
      <c r="B137" s="141"/>
      <c r="C137" s="162" t="s">
        <v>7</v>
      </c>
      <c r="D137" s="162" t="s">
        <v>220</v>
      </c>
      <c r="E137" s="163" t="s">
        <v>1844</v>
      </c>
      <c r="F137" s="164" t="s">
        <v>1845</v>
      </c>
      <c r="G137" s="165" t="s">
        <v>476</v>
      </c>
      <c r="H137" s="166">
        <v>7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80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1846</v>
      </c>
    </row>
    <row r="138" spans="1:65" s="2" customFormat="1" ht="19.5">
      <c r="A138" s="29"/>
      <c r="B138" s="30"/>
      <c r="C138" s="29"/>
      <c r="D138" s="157" t="s">
        <v>190</v>
      </c>
      <c r="E138" s="29"/>
      <c r="F138" s="158" t="s">
        <v>1845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80</v>
      </c>
    </row>
    <row r="139" spans="1:65" s="2" customFormat="1" ht="33" customHeight="1">
      <c r="A139" s="29"/>
      <c r="B139" s="141"/>
      <c r="C139" s="162" t="s">
        <v>274</v>
      </c>
      <c r="D139" s="162" t="s">
        <v>220</v>
      </c>
      <c r="E139" s="163" t="s">
        <v>1180</v>
      </c>
      <c r="F139" s="164" t="s">
        <v>1181</v>
      </c>
      <c r="G139" s="165" t="s">
        <v>633</v>
      </c>
      <c r="H139" s="166">
        <v>11.1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80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1847</v>
      </c>
    </row>
    <row r="140" spans="1:65" s="2" customFormat="1" ht="19.5">
      <c r="A140" s="29"/>
      <c r="B140" s="30"/>
      <c r="C140" s="29"/>
      <c r="D140" s="157" t="s">
        <v>190</v>
      </c>
      <c r="E140" s="29"/>
      <c r="F140" s="158" t="s">
        <v>1181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80</v>
      </c>
    </row>
    <row r="141" spans="1:65" s="12" customFormat="1" ht="22.9" customHeight="1">
      <c r="B141" s="128"/>
      <c r="D141" s="129" t="s">
        <v>71</v>
      </c>
      <c r="E141" s="139" t="s">
        <v>1198</v>
      </c>
      <c r="F141" s="139" t="s">
        <v>1397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SUM(P142:P147)</f>
        <v>0</v>
      </c>
      <c r="Q141" s="134"/>
      <c r="R141" s="135">
        <f>SUM(R142:R147)</f>
        <v>0</v>
      </c>
      <c r="S141" s="134"/>
      <c r="T141" s="136">
        <f>SUM(T142:T147)</f>
        <v>0</v>
      </c>
      <c r="AR141" s="129" t="s">
        <v>80</v>
      </c>
      <c r="AT141" s="137" t="s">
        <v>71</v>
      </c>
      <c r="AU141" s="137" t="s">
        <v>80</v>
      </c>
      <c r="AY141" s="129" t="s">
        <v>181</v>
      </c>
      <c r="BK141" s="138">
        <f>SUM(BK142:BK147)</f>
        <v>0</v>
      </c>
    </row>
    <row r="142" spans="1:65" s="2" customFormat="1" ht="44.25" customHeight="1">
      <c r="A142" s="29"/>
      <c r="B142" s="141"/>
      <c r="C142" s="162" t="s">
        <v>278</v>
      </c>
      <c r="D142" s="162" t="s">
        <v>220</v>
      </c>
      <c r="E142" s="163" t="s">
        <v>1848</v>
      </c>
      <c r="F142" s="164" t="s">
        <v>1849</v>
      </c>
      <c r="G142" s="165" t="s">
        <v>434</v>
      </c>
      <c r="H142" s="166">
        <v>25.021000000000001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1850</v>
      </c>
    </row>
    <row r="143" spans="1:65" s="2" customFormat="1" ht="29.25">
      <c r="A143" s="29"/>
      <c r="B143" s="30"/>
      <c r="C143" s="29"/>
      <c r="D143" s="157" t="s">
        <v>190</v>
      </c>
      <c r="E143" s="29"/>
      <c r="F143" s="158" t="s">
        <v>1849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33" customHeight="1">
      <c r="A144" s="29"/>
      <c r="B144" s="141"/>
      <c r="C144" s="162" t="s">
        <v>347</v>
      </c>
      <c r="D144" s="162" t="s">
        <v>220</v>
      </c>
      <c r="E144" s="163" t="s">
        <v>1209</v>
      </c>
      <c r="F144" s="164" t="s">
        <v>1210</v>
      </c>
      <c r="G144" s="165" t="s">
        <v>434</v>
      </c>
      <c r="H144" s="166">
        <v>25.021000000000001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1851</v>
      </c>
    </row>
    <row r="145" spans="1:65" s="2" customFormat="1" ht="19.5">
      <c r="A145" s="29"/>
      <c r="B145" s="30"/>
      <c r="C145" s="29"/>
      <c r="D145" s="157" t="s">
        <v>190</v>
      </c>
      <c r="E145" s="29"/>
      <c r="F145" s="158" t="s">
        <v>1210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44.25" customHeight="1">
      <c r="A146" s="29"/>
      <c r="B146" s="141"/>
      <c r="C146" s="162" t="s">
        <v>349</v>
      </c>
      <c r="D146" s="162" t="s">
        <v>220</v>
      </c>
      <c r="E146" s="163" t="s">
        <v>1212</v>
      </c>
      <c r="F146" s="164" t="s">
        <v>1213</v>
      </c>
      <c r="G146" s="165" t="s">
        <v>434</v>
      </c>
      <c r="H146" s="166">
        <v>475.399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1852</v>
      </c>
    </row>
    <row r="147" spans="1:65" s="2" customFormat="1" ht="29.25">
      <c r="A147" s="29"/>
      <c r="B147" s="30"/>
      <c r="C147" s="29"/>
      <c r="D147" s="157" t="s">
        <v>190</v>
      </c>
      <c r="E147" s="29"/>
      <c r="F147" s="158" t="s">
        <v>1213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12" customFormat="1" ht="25.9" customHeight="1">
      <c r="B148" s="128"/>
      <c r="D148" s="129" t="s">
        <v>71</v>
      </c>
      <c r="E148" s="130" t="s">
        <v>1215</v>
      </c>
      <c r="F148" s="130" t="s">
        <v>1216</v>
      </c>
      <c r="I148" s="131"/>
      <c r="J148" s="132">
        <f>BK148</f>
        <v>0</v>
      </c>
      <c r="L148" s="128"/>
      <c r="M148" s="133"/>
      <c r="N148" s="134"/>
      <c r="O148" s="134"/>
      <c r="P148" s="135">
        <f>SUM(P149:P150)</f>
        <v>0</v>
      </c>
      <c r="Q148" s="134"/>
      <c r="R148" s="135">
        <f>SUM(R149:R150)</f>
        <v>0</v>
      </c>
      <c r="S148" s="134"/>
      <c r="T148" s="136">
        <f>SUM(T149:T150)</f>
        <v>0</v>
      </c>
      <c r="AR148" s="129" t="s">
        <v>80</v>
      </c>
      <c r="AT148" s="137" t="s">
        <v>71</v>
      </c>
      <c r="AU148" s="137" t="s">
        <v>72</v>
      </c>
      <c r="AY148" s="129" t="s">
        <v>181</v>
      </c>
      <c r="BK148" s="138">
        <f>SUM(BK149:BK150)</f>
        <v>0</v>
      </c>
    </row>
    <row r="149" spans="1:65" s="2" customFormat="1" ht="44.25" customHeight="1">
      <c r="A149" s="29"/>
      <c r="B149" s="141"/>
      <c r="C149" s="162" t="s">
        <v>353</v>
      </c>
      <c r="D149" s="162" t="s">
        <v>220</v>
      </c>
      <c r="E149" s="163" t="s">
        <v>1217</v>
      </c>
      <c r="F149" s="164" t="s">
        <v>1218</v>
      </c>
      <c r="G149" s="165" t="s">
        <v>434</v>
      </c>
      <c r="H149" s="166">
        <v>162.55099999999999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80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1853</v>
      </c>
    </row>
    <row r="150" spans="1:65" s="2" customFormat="1" ht="29.25">
      <c r="A150" s="29"/>
      <c r="B150" s="30"/>
      <c r="C150" s="29"/>
      <c r="D150" s="157" t="s">
        <v>190</v>
      </c>
      <c r="E150" s="29"/>
      <c r="F150" s="158" t="s">
        <v>1218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80</v>
      </c>
    </row>
    <row r="151" spans="1:65" s="12" customFormat="1" ht="25.9" customHeight="1">
      <c r="B151" s="128"/>
      <c r="D151" s="129" t="s">
        <v>71</v>
      </c>
      <c r="E151" s="130" t="s">
        <v>179</v>
      </c>
      <c r="F151" s="130" t="s">
        <v>180</v>
      </c>
      <c r="I151" s="131"/>
      <c r="J151" s="132">
        <f>BK151</f>
        <v>0</v>
      </c>
      <c r="L151" s="128"/>
      <c r="M151" s="133"/>
      <c r="N151" s="134"/>
      <c r="O151" s="134"/>
      <c r="P151" s="135">
        <f>P152+P169+P178</f>
        <v>0</v>
      </c>
      <c r="Q151" s="134"/>
      <c r="R151" s="135">
        <f>R152+R169+R178</f>
        <v>0</v>
      </c>
      <c r="S151" s="134"/>
      <c r="T151" s="136">
        <f>T152+T169+T178</f>
        <v>0</v>
      </c>
      <c r="AR151" s="129" t="s">
        <v>80</v>
      </c>
      <c r="AT151" s="137" t="s">
        <v>71</v>
      </c>
      <c r="AU151" s="137" t="s">
        <v>72</v>
      </c>
      <c r="AY151" s="129" t="s">
        <v>181</v>
      </c>
      <c r="BK151" s="138">
        <f>BK152+BK169+BK178</f>
        <v>0</v>
      </c>
    </row>
    <row r="152" spans="1:65" s="12" customFormat="1" ht="22.9" customHeight="1">
      <c r="B152" s="128"/>
      <c r="D152" s="129" t="s">
        <v>71</v>
      </c>
      <c r="E152" s="139" t="s">
        <v>80</v>
      </c>
      <c r="F152" s="139" t="s">
        <v>1061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SUM(P153:P168)</f>
        <v>0</v>
      </c>
      <c r="Q152" s="134"/>
      <c r="R152" s="135">
        <f>SUM(R153:R168)</f>
        <v>0</v>
      </c>
      <c r="S152" s="134"/>
      <c r="T152" s="136">
        <f>SUM(T153:T168)</f>
        <v>0</v>
      </c>
      <c r="AR152" s="129" t="s">
        <v>80</v>
      </c>
      <c r="AT152" s="137" t="s">
        <v>71</v>
      </c>
      <c r="AU152" s="137" t="s">
        <v>80</v>
      </c>
      <c r="AY152" s="129" t="s">
        <v>181</v>
      </c>
      <c r="BK152" s="138">
        <f>SUM(BK153:BK168)</f>
        <v>0</v>
      </c>
    </row>
    <row r="153" spans="1:65" s="2" customFormat="1" ht="33" customHeight="1">
      <c r="A153" s="29"/>
      <c r="B153" s="141"/>
      <c r="C153" s="162" t="s">
        <v>80</v>
      </c>
      <c r="D153" s="162" t="s">
        <v>220</v>
      </c>
      <c r="E153" s="163" t="s">
        <v>1854</v>
      </c>
      <c r="F153" s="164" t="s">
        <v>1855</v>
      </c>
      <c r="G153" s="165" t="s">
        <v>476</v>
      </c>
      <c r="H153" s="166">
        <v>70.31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1856</v>
      </c>
    </row>
    <row r="154" spans="1:65" s="2" customFormat="1" ht="19.5">
      <c r="A154" s="29"/>
      <c r="B154" s="30"/>
      <c r="C154" s="29"/>
      <c r="D154" s="157" t="s">
        <v>190</v>
      </c>
      <c r="E154" s="29"/>
      <c r="F154" s="158" t="s">
        <v>1855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33" customHeight="1">
      <c r="A155" s="29"/>
      <c r="B155" s="141"/>
      <c r="C155" s="162" t="s">
        <v>82</v>
      </c>
      <c r="D155" s="162" t="s">
        <v>220</v>
      </c>
      <c r="E155" s="163" t="s">
        <v>1857</v>
      </c>
      <c r="F155" s="164" t="s">
        <v>1858</v>
      </c>
      <c r="G155" s="165" t="s">
        <v>368</v>
      </c>
      <c r="H155" s="166">
        <v>32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1859</v>
      </c>
    </row>
    <row r="156" spans="1:65" s="2" customFormat="1" ht="19.5">
      <c r="A156" s="29"/>
      <c r="B156" s="30"/>
      <c r="C156" s="29"/>
      <c r="D156" s="157" t="s">
        <v>190</v>
      </c>
      <c r="E156" s="29"/>
      <c r="F156" s="158" t="s">
        <v>1858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62.65" customHeight="1">
      <c r="A157" s="29"/>
      <c r="B157" s="141"/>
      <c r="C157" s="162" t="s">
        <v>195</v>
      </c>
      <c r="D157" s="162" t="s">
        <v>220</v>
      </c>
      <c r="E157" s="163" t="s">
        <v>1068</v>
      </c>
      <c r="F157" s="164" t="s">
        <v>1069</v>
      </c>
      <c r="G157" s="165" t="s">
        <v>476</v>
      </c>
      <c r="H157" s="166">
        <v>70.31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1860</v>
      </c>
    </row>
    <row r="158" spans="1:65" s="2" customFormat="1" ht="39">
      <c r="A158" s="29"/>
      <c r="B158" s="30"/>
      <c r="C158" s="29"/>
      <c r="D158" s="157" t="s">
        <v>190</v>
      </c>
      <c r="E158" s="29"/>
      <c r="F158" s="158" t="s">
        <v>1069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66.75" customHeight="1">
      <c r="A159" s="29"/>
      <c r="B159" s="141"/>
      <c r="C159" s="162" t="s">
        <v>188</v>
      </c>
      <c r="D159" s="162" t="s">
        <v>220</v>
      </c>
      <c r="E159" s="163" t="s">
        <v>1071</v>
      </c>
      <c r="F159" s="164" t="s">
        <v>1072</v>
      </c>
      <c r="G159" s="165" t="s">
        <v>476</v>
      </c>
      <c r="H159" s="166">
        <v>351.55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1861</v>
      </c>
    </row>
    <row r="160" spans="1:65" s="2" customFormat="1" ht="48.75">
      <c r="A160" s="29"/>
      <c r="B160" s="30"/>
      <c r="C160" s="29"/>
      <c r="D160" s="157" t="s">
        <v>190</v>
      </c>
      <c r="E160" s="29"/>
      <c r="F160" s="158" t="s">
        <v>1074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44.25" customHeight="1">
      <c r="A161" s="29"/>
      <c r="B161" s="141"/>
      <c r="C161" s="162" t="s">
        <v>203</v>
      </c>
      <c r="D161" s="162" t="s">
        <v>220</v>
      </c>
      <c r="E161" s="163" t="s">
        <v>1333</v>
      </c>
      <c r="F161" s="164" t="s">
        <v>1207</v>
      </c>
      <c r="G161" s="165" t="s">
        <v>434</v>
      </c>
      <c r="H161" s="166">
        <v>133.589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1862</v>
      </c>
    </row>
    <row r="162" spans="1:65" s="2" customFormat="1" ht="29.25">
      <c r="A162" s="29"/>
      <c r="B162" s="30"/>
      <c r="C162" s="29"/>
      <c r="D162" s="157" t="s">
        <v>190</v>
      </c>
      <c r="E162" s="29"/>
      <c r="F162" s="158" t="s">
        <v>1207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37.9" customHeight="1">
      <c r="A163" s="29"/>
      <c r="B163" s="141"/>
      <c r="C163" s="162" t="s">
        <v>207</v>
      </c>
      <c r="D163" s="162" t="s">
        <v>220</v>
      </c>
      <c r="E163" s="163" t="s">
        <v>1078</v>
      </c>
      <c r="F163" s="164" t="s">
        <v>1079</v>
      </c>
      <c r="G163" s="165" t="s">
        <v>476</v>
      </c>
      <c r="H163" s="166">
        <v>70.31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1863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1079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66.75" customHeight="1">
      <c r="A165" s="29"/>
      <c r="B165" s="141"/>
      <c r="C165" s="162" t="s">
        <v>211</v>
      </c>
      <c r="D165" s="162" t="s">
        <v>220</v>
      </c>
      <c r="E165" s="163" t="s">
        <v>1081</v>
      </c>
      <c r="F165" s="164" t="s">
        <v>1082</v>
      </c>
      <c r="G165" s="165" t="s">
        <v>476</v>
      </c>
      <c r="H165" s="166">
        <v>70.31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1864</v>
      </c>
    </row>
    <row r="166" spans="1:65" s="2" customFormat="1" ht="39">
      <c r="A166" s="29"/>
      <c r="B166" s="30"/>
      <c r="C166" s="29"/>
      <c r="D166" s="157" t="s">
        <v>190</v>
      </c>
      <c r="E166" s="29"/>
      <c r="F166" s="158" t="s">
        <v>1082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2" customFormat="1" ht="16.5" customHeight="1">
      <c r="A167" s="29"/>
      <c r="B167" s="141"/>
      <c r="C167" s="142" t="s">
        <v>187</v>
      </c>
      <c r="D167" s="142" t="s">
        <v>183</v>
      </c>
      <c r="E167" s="143" t="s">
        <v>1084</v>
      </c>
      <c r="F167" s="144" t="s">
        <v>1085</v>
      </c>
      <c r="G167" s="145" t="s">
        <v>434</v>
      </c>
      <c r="H167" s="146">
        <v>147.65100000000001</v>
      </c>
      <c r="I167" s="147"/>
      <c r="J167" s="148">
        <f>ROUND(I167*H167,2)</f>
        <v>0</v>
      </c>
      <c r="K167" s="149"/>
      <c r="L167" s="150"/>
      <c r="M167" s="151" t="s">
        <v>1</v>
      </c>
      <c r="N167" s="152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187</v>
      </c>
      <c r="AT167" s="155" t="s">
        <v>183</v>
      </c>
      <c r="AU167" s="155" t="s">
        <v>82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1865</v>
      </c>
    </row>
    <row r="168" spans="1:65" s="2" customFormat="1" ht="11.25">
      <c r="A168" s="29"/>
      <c r="B168" s="30"/>
      <c r="C168" s="29"/>
      <c r="D168" s="157" t="s">
        <v>190</v>
      </c>
      <c r="E168" s="29"/>
      <c r="F168" s="158" t="s">
        <v>1085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82</v>
      </c>
    </row>
    <row r="169" spans="1:65" s="12" customFormat="1" ht="22.9" customHeight="1">
      <c r="B169" s="128"/>
      <c r="D169" s="129" t="s">
        <v>71</v>
      </c>
      <c r="E169" s="139" t="s">
        <v>82</v>
      </c>
      <c r="F169" s="139" t="s">
        <v>1103</v>
      </c>
      <c r="I169" s="131"/>
      <c r="J169" s="140">
        <f>BK169</f>
        <v>0</v>
      </c>
      <c r="L169" s="128"/>
      <c r="M169" s="133"/>
      <c r="N169" s="134"/>
      <c r="O169" s="134"/>
      <c r="P169" s="135">
        <f>SUM(P170:P177)</f>
        <v>0</v>
      </c>
      <c r="Q169" s="134"/>
      <c r="R169" s="135">
        <f>SUM(R170:R177)</f>
        <v>0</v>
      </c>
      <c r="S169" s="134"/>
      <c r="T169" s="136">
        <f>SUM(T170:T177)</f>
        <v>0</v>
      </c>
      <c r="AR169" s="129" t="s">
        <v>80</v>
      </c>
      <c r="AT169" s="137" t="s">
        <v>71</v>
      </c>
      <c r="AU169" s="137" t="s">
        <v>80</v>
      </c>
      <c r="AY169" s="129" t="s">
        <v>181</v>
      </c>
      <c r="BK169" s="138">
        <f>SUM(BK170:BK177)</f>
        <v>0</v>
      </c>
    </row>
    <row r="170" spans="1:65" s="2" customFormat="1" ht="24.2" customHeight="1">
      <c r="A170" s="29"/>
      <c r="B170" s="141"/>
      <c r="C170" s="162" t="s">
        <v>219</v>
      </c>
      <c r="D170" s="162" t="s">
        <v>220</v>
      </c>
      <c r="E170" s="163" t="s">
        <v>1866</v>
      </c>
      <c r="F170" s="164" t="s">
        <v>1867</v>
      </c>
      <c r="G170" s="165" t="s">
        <v>633</v>
      </c>
      <c r="H170" s="166">
        <v>35.299999999999997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1868</v>
      </c>
    </row>
    <row r="171" spans="1:65" s="2" customFormat="1" ht="19.5">
      <c r="A171" s="29"/>
      <c r="B171" s="30"/>
      <c r="C171" s="29"/>
      <c r="D171" s="157" t="s">
        <v>190</v>
      </c>
      <c r="E171" s="29"/>
      <c r="F171" s="158" t="s">
        <v>1867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16.5" customHeight="1">
      <c r="A172" s="29"/>
      <c r="B172" s="141"/>
      <c r="C172" s="142" t="s">
        <v>225</v>
      </c>
      <c r="D172" s="142" t="s">
        <v>183</v>
      </c>
      <c r="E172" s="143" t="s">
        <v>1869</v>
      </c>
      <c r="F172" s="144" t="s">
        <v>1870</v>
      </c>
      <c r="G172" s="145" t="s">
        <v>476</v>
      </c>
      <c r="H172" s="146">
        <v>2.0299999999999998</v>
      </c>
      <c r="I172" s="147"/>
      <c r="J172" s="148">
        <f>ROUND(I172*H172,2)</f>
        <v>0</v>
      </c>
      <c r="K172" s="149"/>
      <c r="L172" s="150"/>
      <c r="M172" s="151" t="s">
        <v>1</v>
      </c>
      <c r="N172" s="152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187</v>
      </c>
      <c r="AT172" s="155" t="s">
        <v>183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1871</v>
      </c>
    </row>
    <row r="173" spans="1:65" s="2" customFormat="1" ht="11.25">
      <c r="A173" s="29"/>
      <c r="B173" s="30"/>
      <c r="C173" s="29"/>
      <c r="D173" s="157" t="s">
        <v>190</v>
      </c>
      <c r="E173" s="29"/>
      <c r="F173" s="158" t="s">
        <v>1870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37.9" customHeight="1">
      <c r="A174" s="29"/>
      <c r="B174" s="141"/>
      <c r="C174" s="162" t="s">
        <v>229</v>
      </c>
      <c r="D174" s="162" t="s">
        <v>220</v>
      </c>
      <c r="E174" s="163" t="s">
        <v>1872</v>
      </c>
      <c r="F174" s="164" t="s">
        <v>1873</v>
      </c>
      <c r="G174" s="165" t="s">
        <v>633</v>
      </c>
      <c r="H174" s="166">
        <v>35.299999999999997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1874</v>
      </c>
    </row>
    <row r="175" spans="1:65" s="2" customFormat="1" ht="19.5">
      <c r="A175" s="29"/>
      <c r="B175" s="30"/>
      <c r="C175" s="29"/>
      <c r="D175" s="157" t="s">
        <v>190</v>
      </c>
      <c r="E175" s="29"/>
      <c r="F175" s="158" t="s">
        <v>1873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2" customFormat="1" ht="37.9" customHeight="1">
      <c r="A176" s="29"/>
      <c r="B176" s="141"/>
      <c r="C176" s="162" t="s">
        <v>8</v>
      </c>
      <c r="D176" s="162" t="s">
        <v>220</v>
      </c>
      <c r="E176" s="163" t="s">
        <v>1875</v>
      </c>
      <c r="F176" s="164" t="s">
        <v>1876</v>
      </c>
      <c r="G176" s="165" t="s">
        <v>413</v>
      </c>
      <c r="H176" s="166">
        <v>64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1877</v>
      </c>
    </row>
    <row r="177" spans="1:65" s="2" customFormat="1" ht="29.25">
      <c r="A177" s="29"/>
      <c r="B177" s="30"/>
      <c r="C177" s="29"/>
      <c r="D177" s="157" t="s">
        <v>190</v>
      </c>
      <c r="E177" s="29"/>
      <c r="F177" s="158" t="s">
        <v>1876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12" customFormat="1" ht="22.9" customHeight="1">
      <c r="B178" s="128"/>
      <c r="D178" s="129" t="s">
        <v>71</v>
      </c>
      <c r="E178" s="139" t="s">
        <v>195</v>
      </c>
      <c r="F178" s="139" t="s">
        <v>1110</v>
      </c>
      <c r="I178" s="131"/>
      <c r="J178" s="140">
        <f>BK178</f>
        <v>0</v>
      </c>
      <c r="L178" s="128"/>
      <c r="M178" s="133"/>
      <c r="N178" s="134"/>
      <c r="O178" s="134"/>
      <c r="P178" s="135">
        <f>SUM(P179:P182)</f>
        <v>0</v>
      </c>
      <c r="Q178" s="134"/>
      <c r="R178" s="135">
        <f>SUM(R179:R182)</f>
        <v>0</v>
      </c>
      <c r="S178" s="134"/>
      <c r="T178" s="136">
        <f>SUM(T179:T182)</f>
        <v>0</v>
      </c>
      <c r="AR178" s="129" t="s">
        <v>80</v>
      </c>
      <c r="AT178" s="137" t="s">
        <v>71</v>
      </c>
      <c r="AU178" s="137" t="s">
        <v>80</v>
      </c>
      <c r="AY178" s="129" t="s">
        <v>181</v>
      </c>
      <c r="BK178" s="138">
        <f>SUM(BK179:BK182)</f>
        <v>0</v>
      </c>
    </row>
    <row r="179" spans="1:65" s="2" customFormat="1" ht="24.2" customHeight="1">
      <c r="A179" s="29"/>
      <c r="B179" s="141"/>
      <c r="C179" s="162" t="s">
        <v>236</v>
      </c>
      <c r="D179" s="162" t="s">
        <v>220</v>
      </c>
      <c r="E179" s="163" t="s">
        <v>1878</v>
      </c>
      <c r="F179" s="164" t="s">
        <v>1879</v>
      </c>
      <c r="G179" s="165" t="s">
        <v>476</v>
      </c>
      <c r="H179" s="166">
        <v>0.72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1880</v>
      </c>
    </row>
    <row r="180" spans="1:65" s="2" customFormat="1" ht="11.25">
      <c r="A180" s="29"/>
      <c r="B180" s="30"/>
      <c r="C180" s="29"/>
      <c r="D180" s="157" t="s">
        <v>190</v>
      </c>
      <c r="E180" s="29"/>
      <c r="F180" s="158" t="s">
        <v>1879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16.5" customHeight="1">
      <c r="A181" s="29"/>
      <c r="B181" s="141"/>
      <c r="C181" s="142" t="s">
        <v>241</v>
      </c>
      <c r="D181" s="142" t="s">
        <v>183</v>
      </c>
      <c r="E181" s="143" t="s">
        <v>1177</v>
      </c>
      <c r="F181" s="144" t="s">
        <v>1178</v>
      </c>
      <c r="G181" s="145" t="s">
        <v>434</v>
      </c>
      <c r="H181" s="146">
        <v>1.512</v>
      </c>
      <c r="I181" s="147"/>
      <c r="J181" s="148">
        <f>ROUND(I181*H181,2)</f>
        <v>0</v>
      </c>
      <c r="K181" s="149"/>
      <c r="L181" s="150"/>
      <c r="M181" s="151" t="s">
        <v>1</v>
      </c>
      <c r="N181" s="152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187</v>
      </c>
      <c r="AT181" s="155" t="s">
        <v>183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1881</v>
      </c>
    </row>
    <row r="182" spans="1:65" s="2" customFormat="1" ht="11.25">
      <c r="A182" s="29"/>
      <c r="B182" s="30"/>
      <c r="C182" s="29"/>
      <c r="D182" s="157" t="s">
        <v>190</v>
      </c>
      <c r="E182" s="29"/>
      <c r="F182" s="158" t="s">
        <v>1178</v>
      </c>
      <c r="G182" s="29"/>
      <c r="H182" s="29"/>
      <c r="I182" s="159"/>
      <c r="J182" s="29"/>
      <c r="K182" s="29"/>
      <c r="L182" s="30"/>
      <c r="M182" s="172"/>
      <c r="N182" s="173"/>
      <c r="O182" s="174"/>
      <c r="P182" s="174"/>
      <c r="Q182" s="174"/>
      <c r="R182" s="174"/>
      <c r="S182" s="174"/>
      <c r="T182" s="175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6.95" customHeight="1">
      <c r="A183" s="29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autoFilter ref="C122:K182" xr:uid="{00000000-0009-0000-0000-00001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282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ROUND((SUM(BE119:BE178)),  2)</f>
        <v>0</v>
      </c>
      <c r="G33" s="29"/>
      <c r="H33" s="29"/>
      <c r="I33" s="97">
        <v>0.21</v>
      </c>
      <c r="J33" s="96">
        <f>ROUND(((SUM(BE119:BE178))*I33),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ROUND((SUM(BF119:BF178)),  2)</f>
        <v>0</v>
      </c>
      <c r="G34" s="29"/>
      <c r="H34" s="29"/>
      <c r="I34" s="97">
        <v>0.12</v>
      </c>
      <c r="J34" s="96">
        <f>ROUND(((SUM(BF119:BF178))*I34),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ROUND((SUM(BG119:BG178)),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ROUND((SUM(BH119:BH178)),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ROUND((SUM(BI119:BI178)),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PS 31-02-54 - Přeložka inženýrských sítí ČD Telematika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164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4.85" customHeight="1">
      <c r="B99" s="113"/>
      <c r="D99" s="114" t="s">
        <v>283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E9</f>
        <v>PS 31-02-54 - Přeložka inženýrských sítí ČD Telematika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</f>
        <v>0</v>
      </c>
      <c r="Q119" s="63"/>
      <c r="R119" s="125">
        <f>R120</f>
        <v>0</v>
      </c>
      <c r="S119" s="63"/>
      <c r="T119" s="126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</f>
        <v>0</v>
      </c>
      <c r="Q120" s="134"/>
      <c r="R120" s="135">
        <f>R121</f>
        <v>0</v>
      </c>
      <c r="S120" s="134"/>
      <c r="T120" s="136">
        <f>T121</f>
        <v>0</v>
      </c>
      <c r="AR120" s="129" t="s">
        <v>195</v>
      </c>
      <c r="AT120" s="137" t="s">
        <v>71</v>
      </c>
      <c r="AU120" s="137" t="s">
        <v>72</v>
      </c>
      <c r="AY120" s="129" t="s">
        <v>181</v>
      </c>
      <c r="BK120" s="138">
        <f>BK121</f>
        <v>0</v>
      </c>
    </row>
    <row r="121" spans="1:65" s="12" customFormat="1" ht="22.9" customHeight="1">
      <c r="B121" s="128"/>
      <c r="D121" s="129" t="s">
        <v>71</v>
      </c>
      <c r="E121" s="139" t="s">
        <v>80</v>
      </c>
      <c r="F121" s="139" t="s">
        <v>182</v>
      </c>
      <c r="I121" s="131"/>
      <c r="J121" s="140">
        <f>BK121</f>
        <v>0</v>
      </c>
      <c r="L121" s="128"/>
      <c r="M121" s="133"/>
      <c r="N121" s="134"/>
      <c r="O121" s="134"/>
      <c r="P121" s="135">
        <f>P122+SUM(P123:P140)</f>
        <v>0</v>
      </c>
      <c r="Q121" s="134"/>
      <c r="R121" s="135">
        <f>R122+SUM(R123:R140)</f>
        <v>0</v>
      </c>
      <c r="S121" s="134"/>
      <c r="T121" s="136">
        <f>T122+SUM(T123:T140)</f>
        <v>0</v>
      </c>
      <c r="AR121" s="129" t="s">
        <v>195</v>
      </c>
      <c r="AT121" s="137" t="s">
        <v>71</v>
      </c>
      <c r="AU121" s="137" t="s">
        <v>80</v>
      </c>
      <c r="AY121" s="129" t="s">
        <v>181</v>
      </c>
      <c r="BK121" s="138">
        <f>BK122+SUM(BK123:BK140)</f>
        <v>0</v>
      </c>
    </row>
    <row r="122" spans="1:65" s="2" customFormat="1" ht="24.2" customHeight="1">
      <c r="A122" s="29"/>
      <c r="B122" s="141"/>
      <c r="C122" s="142" t="s">
        <v>80</v>
      </c>
      <c r="D122" s="142" t="s">
        <v>183</v>
      </c>
      <c r="E122" s="143" t="s">
        <v>191</v>
      </c>
      <c r="F122" s="144" t="s">
        <v>192</v>
      </c>
      <c r="G122" s="145" t="s">
        <v>284</v>
      </c>
      <c r="H122" s="146">
        <v>11.929</v>
      </c>
      <c r="I122" s="147"/>
      <c r="J122" s="148">
        <f>ROUND(I122*H122,2)</f>
        <v>0</v>
      </c>
      <c r="K122" s="149"/>
      <c r="L122" s="150"/>
      <c r="M122" s="151" t="s">
        <v>1</v>
      </c>
      <c r="N122" s="152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285</v>
      </c>
      <c r="AT122" s="155" t="s">
        <v>183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286</v>
      </c>
      <c r="BM122" s="155" t="s">
        <v>287</v>
      </c>
    </row>
    <row r="123" spans="1:65" s="2" customFormat="1" ht="19.5">
      <c r="A123" s="29"/>
      <c r="B123" s="30"/>
      <c r="C123" s="29"/>
      <c r="D123" s="157" t="s">
        <v>190</v>
      </c>
      <c r="E123" s="29"/>
      <c r="F123" s="158" t="s">
        <v>192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24.2" customHeight="1">
      <c r="A124" s="29"/>
      <c r="B124" s="141"/>
      <c r="C124" s="142" t="s">
        <v>82</v>
      </c>
      <c r="D124" s="142" t="s">
        <v>183</v>
      </c>
      <c r="E124" s="143" t="s">
        <v>288</v>
      </c>
      <c r="F124" s="144" t="s">
        <v>289</v>
      </c>
      <c r="G124" s="145" t="s">
        <v>284</v>
      </c>
      <c r="H124" s="146">
        <v>37.850999999999999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285</v>
      </c>
      <c r="AT124" s="155" t="s">
        <v>183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286</v>
      </c>
      <c r="BM124" s="155" t="s">
        <v>290</v>
      </c>
    </row>
    <row r="125" spans="1:65" s="2" customFormat="1" ht="19.5">
      <c r="A125" s="29"/>
      <c r="B125" s="30"/>
      <c r="C125" s="29"/>
      <c r="D125" s="157" t="s">
        <v>190</v>
      </c>
      <c r="E125" s="29"/>
      <c r="F125" s="158" t="s">
        <v>289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24.2" customHeight="1">
      <c r="A126" s="29"/>
      <c r="B126" s="141"/>
      <c r="C126" s="142" t="s">
        <v>195</v>
      </c>
      <c r="D126" s="142" t="s">
        <v>183</v>
      </c>
      <c r="E126" s="143" t="s">
        <v>196</v>
      </c>
      <c r="F126" s="144" t="s">
        <v>197</v>
      </c>
      <c r="G126" s="145" t="s">
        <v>198</v>
      </c>
      <c r="H126" s="146">
        <v>10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285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286</v>
      </c>
      <c r="BM126" s="155" t="s">
        <v>291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197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16.5" customHeight="1">
      <c r="A128" s="29"/>
      <c r="B128" s="141"/>
      <c r="C128" s="142" t="s">
        <v>188</v>
      </c>
      <c r="D128" s="142" t="s">
        <v>183</v>
      </c>
      <c r="E128" s="143" t="s">
        <v>292</v>
      </c>
      <c r="F128" s="144" t="s">
        <v>293</v>
      </c>
      <c r="G128" s="145" t="s">
        <v>294</v>
      </c>
      <c r="H128" s="146">
        <v>28.63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285</v>
      </c>
      <c r="AT128" s="155" t="s">
        <v>183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286</v>
      </c>
      <c r="BM128" s="155" t="s">
        <v>295</v>
      </c>
    </row>
    <row r="129" spans="1:65" s="2" customFormat="1" ht="11.25">
      <c r="A129" s="29"/>
      <c r="B129" s="30"/>
      <c r="C129" s="29"/>
      <c r="D129" s="157" t="s">
        <v>190</v>
      </c>
      <c r="E129" s="29"/>
      <c r="F129" s="158" t="s">
        <v>293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16.5" customHeight="1">
      <c r="A130" s="29"/>
      <c r="B130" s="141"/>
      <c r="C130" s="142" t="s">
        <v>203</v>
      </c>
      <c r="D130" s="142" t="s">
        <v>183</v>
      </c>
      <c r="E130" s="143" t="s">
        <v>296</v>
      </c>
      <c r="F130" s="144" t="s">
        <v>297</v>
      </c>
      <c r="G130" s="145" t="s">
        <v>294</v>
      </c>
      <c r="H130" s="146">
        <v>350.58699999999999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285</v>
      </c>
      <c r="AT130" s="155" t="s">
        <v>183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286</v>
      </c>
      <c r="BM130" s="155" t="s">
        <v>298</v>
      </c>
    </row>
    <row r="131" spans="1:65" s="2" customFormat="1" ht="11.25">
      <c r="A131" s="29"/>
      <c r="B131" s="30"/>
      <c r="C131" s="29"/>
      <c r="D131" s="157" t="s">
        <v>190</v>
      </c>
      <c r="E131" s="29"/>
      <c r="F131" s="158" t="s">
        <v>297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16.5" customHeight="1">
      <c r="A132" s="29"/>
      <c r="B132" s="141"/>
      <c r="C132" s="142" t="s">
        <v>207</v>
      </c>
      <c r="D132" s="142" t="s">
        <v>183</v>
      </c>
      <c r="E132" s="143" t="s">
        <v>299</v>
      </c>
      <c r="F132" s="144" t="s">
        <v>300</v>
      </c>
      <c r="G132" s="145" t="s">
        <v>198</v>
      </c>
      <c r="H132" s="146">
        <v>3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285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286</v>
      </c>
      <c r="BM132" s="155" t="s">
        <v>301</v>
      </c>
    </row>
    <row r="133" spans="1:65" s="2" customFormat="1" ht="11.25">
      <c r="A133" s="29"/>
      <c r="B133" s="30"/>
      <c r="C133" s="29"/>
      <c r="D133" s="157" t="s">
        <v>190</v>
      </c>
      <c r="E133" s="29"/>
      <c r="F133" s="158" t="s">
        <v>300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16.5" customHeight="1">
      <c r="A134" s="29"/>
      <c r="B134" s="141"/>
      <c r="C134" s="142" t="s">
        <v>211</v>
      </c>
      <c r="D134" s="142" t="s">
        <v>183</v>
      </c>
      <c r="E134" s="143" t="s">
        <v>302</v>
      </c>
      <c r="F134" s="144" t="s">
        <v>303</v>
      </c>
      <c r="G134" s="145" t="s">
        <v>183</v>
      </c>
      <c r="H134" s="146">
        <v>7157</v>
      </c>
      <c r="I134" s="147"/>
      <c r="J134" s="148">
        <f>ROUND(I134*H134,2)</f>
        <v>0</v>
      </c>
      <c r="K134" s="149"/>
      <c r="L134" s="150"/>
      <c r="M134" s="151" t="s">
        <v>1</v>
      </c>
      <c r="N134" s="152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285</v>
      </c>
      <c r="AT134" s="155" t="s">
        <v>183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286</v>
      </c>
      <c r="BM134" s="155" t="s">
        <v>304</v>
      </c>
    </row>
    <row r="135" spans="1:65" s="2" customFormat="1" ht="11.25">
      <c r="A135" s="29"/>
      <c r="B135" s="30"/>
      <c r="C135" s="29"/>
      <c r="D135" s="157" t="s">
        <v>190</v>
      </c>
      <c r="E135" s="29"/>
      <c r="F135" s="158" t="s">
        <v>303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1.75" customHeight="1">
      <c r="A136" s="29"/>
      <c r="B136" s="141"/>
      <c r="C136" s="142" t="s">
        <v>187</v>
      </c>
      <c r="D136" s="142" t="s">
        <v>183</v>
      </c>
      <c r="E136" s="143" t="s">
        <v>305</v>
      </c>
      <c r="F136" s="144" t="s">
        <v>306</v>
      </c>
      <c r="G136" s="145" t="s">
        <v>198</v>
      </c>
      <c r="H136" s="146">
        <v>30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285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286</v>
      </c>
      <c r="BM136" s="155" t="s">
        <v>307</v>
      </c>
    </row>
    <row r="137" spans="1:65" s="2" customFormat="1" ht="11.25">
      <c r="A137" s="29"/>
      <c r="B137" s="30"/>
      <c r="C137" s="29"/>
      <c r="D137" s="157" t="s">
        <v>190</v>
      </c>
      <c r="E137" s="29"/>
      <c r="F137" s="158" t="s">
        <v>306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21.75" customHeight="1">
      <c r="A138" s="29"/>
      <c r="B138" s="141"/>
      <c r="C138" s="142" t="s">
        <v>219</v>
      </c>
      <c r="D138" s="142" t="s">
        <v>183</v>
      </c>
      <c r="E138" s="143" t="s">
        <v>212</v>
      </c>
      <c r="F138" s="144" t="s">
        <v>213</v>
      </c>
      <c r="G138" s="145" t="s">
        <v>198</v>
      </c>
      <c r="H138" s="146">
        <v>6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285</v>
      </c>
      <c r="AT138" s="155" t="s">
        <v>183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286</v>
      </c>
      <c r="BM138" s="155" t="s">
        <v>308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213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12" customFormat="1" ht="20.85" customHeight="1">
      <c r="B140" s="128"/>
      <c r="D140" s="129" t="s">
        <v>71</v>
      </c>
      <c r="E140" s="139" t="s">
        <v>82</v>
      </c>
      <c r="F140" s="139" t="s">
        <v>218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SUM(P141:P178)</f>
        <v>0</v>
      </c>
      <c r="Q140" s="134"/>
      <c r="R140" s="135">
        <f>SUM(R141:R178)</f>
        <v>0</v>
      </c>
      <c r="S140" s="134"/>
      <c r="T140" s="136">
        <f>SUM(T141:T178)</f>
        <v>0</v>
      </c>
      <c r="AR140" s="129" t="s">
        <v>80</v>
      </c>
      <c r="AT140" s="137" t="s">
        <v>71</v>
      </c>
      <c r="AU140" s="137" t="s">
        <v>82</v>
      </c>
      <c r="AY140" s="129" t="s">
        <v>181</v>
      </c>
      <c r="BK140" s="138">
        <f>SUM(BK141:BK178)</f>
        <v>0</v>
      </c>
    </row>
    <row r="141" spans="1:65" s="2" customFormat="1" ht="24.2" customHeight="1">
      <c r="A141" s="29"/>
      <c r="B141" s="141"/>
      <c r="C141" s="162" t="s">
        <v>225</v>
      </c>
      <c r="D141" s="162" t="s">
        <v>220</v>
      </c>
      <c r="E141" s="163" t="s">
        <v>230</v>
      </c>
      <c r="F141" s="164" t="s">
        <v>231</v>
      </c>
      <c r="G141" s="165" t="s">
        <v>183</v>
      </c>
      <c r="H141" s="166">
        <v>4772</v>
      </c>
      <c r="I141" s="167"/>
      <c r="J141" s="168">
        <f>ROUND(I141*H141,2)</f>
        <v>0</v>
      </c>
      <c r="K141" s="169"/>
      <c r="L141" s="30"/>
      <c r="M141" s="170" t="s">
        <v>1</v>
      </c>
      <c r="N141" s="171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188</v>
      </c>
      <c r="AT141" s="155" t="s">
        <v>220</v>
      </c>
      <c r="AU141" s="155" t="s">
        <v>195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309</v>
      </c>
    </row>
    <row r="142" spans="1:65" s="2" customFormat="1" ht="19.5">
      <c r="A142" s="29"/>
      <c r="B142" s="30"/>
      <c r="C142" s="29"/>
      <c r="D142" s="157" t="s">
        <v>190</v>
      </c>
      <c r="E142" s="29"/>
      <c r="F142" s="158" t="s">
        <v>231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195</v>
      </c>
    </row>
    <row r="143" spans="1:65" s="2" customFormat="1" ht="16.5" customHeight="1">
      <c r="A143" s="29"/>
      <c r="B143" s="141"/>
      <c r="C143" s="162" t="s">
        <v>229</v>
      </c>
      <c r="D143" s="162" t="s">
        <v>220</v>
      </c>
      <c r="E143" s="163" t="s">
        <v>310</v>
      </c>
      <c r="F143" s="164" t="s">
        <v>311</v>
      </c>
      <c r="G143" s="165" t="s">
        <v>183</v>
      </c>
      <c r="H143" s="166">
        <v>9689</v>
      </c>
      <c r="I143" s="167"/>
      <c r="J143" s="168">
        <f>ROUND(I143*H143,2)</f>
        <v>0</v>
      </c>
      <c r="K143" s="169"/>
      <c r="L143" s="30"/>
      <c r="M143" s="170" t="s">
        <v>1</v>
      </c>
      <c r="N143" s="171" t="s">
        <v>37</v>
      </c>
      <c r="O143" s="55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188</v>
      </c>
      <c r="AT143" s="155" t="s">
        <v>220</v>
      </c>
      <c r="AU143" s="155" t="s">
        <v>195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312</v>
      </c>
    </row>
    <row r="144" spans="1:65" s="2" customFormat="1" ht="11.25">
      <c r="A144" s="29"/>
      <c r="B144" s="30"/>
      <c r="C144" s="29"/>
      <c r="D144" s="157" t="s">
        <v>190</v>
      </c>
      <c r="E144" s="29"/>
      <c r="F144" s="158" t="s">
        <v>311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195</v>
      </c>
    </row>
    <row r="145" spans="1:65" s="2" customFormat="1" ht="16.5" customHeight="1">
      <c r="A145" s="29"/>
      <c r="B145" s="141"/>
      <c r="C145" s="162" t="s">
        <v>8</v>
      </c>
      <c r="D145" s="162" t="s">
        <v>220</v>
      </c>
      <c r="E145" s="163" t="s">
        <v>313</v>
      </c>
      <c r="F145" s="164" t="s">
        <v>314</v>
      </c>
      <c r="G145" s="165" t="s">
        <v>183</v>
      </c>
      <c r="H145" s="166">
        <v>4772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195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315</v>
      </c>
    </row>
    <row r="146" spans="1:65" s="2" customFormat="1" ht="11.25">
      <c r="A146" s="29"/>
      <c r="B146" s="30"/>
      <c r="C146" s="29"/>
      <c r="D146" s="157" t="s">
        <v>190</v>
      </c>
      <c r="E146" s="29"/>
      <c r="F146" s="158" t="s">
        <v>314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195</v>
      </c>
    </row>
    <row r="147" spans="1:65" s="2" customFormat="1" ht="21.75" customHeight="1">
      <c r="A147" s="29"/>
      <c r="B147" s="141"/>
      <c r="C147" s="162" t="s">
        <v>236</v>
      </c>
      <c r="D147" s="162" t="s">
        <v>220</v>
      </c>
      <c r="E147" s="163" t="s">
        <v>316</v>
      </c>
      <c r="F147" s="164" t="s">
        <v>317</v>
      </c>
      <c r="G147" s="165" t="s">
        <v>198</v>
      </c>
      <c r="H147" s="166">
        <v>80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195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318</v>
      </c>
    </row>
    <row r="148" spans="1:65" s="2" customFormat="1" ht="11.25">
      <c r="A148" s="29"/>
      <c r="B148" s="30"/>
      <c r="C148" s="29"/>
      <c r="D148" s="157" t="s">
        <v>190</v>
      </c>
      <c r="E148" s="29"/>
      <c r="F148" s="158" t="s">
        <v>317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195</v>
      </c>
    </row>
    <row r="149" spans="1:65" s="2" customFormat="1" ht="37.9" customHeight="1">
      <c r="A149" s="29"/>
      <c r="B149" s="141"/>
      <c r="C149" s="162" t="s">
        <v>241</v>
      </c>
      <c r="D149" s="162" t="s">
        <v>220</v>
      </c>
      <c r="E149" s="163" t="s">
        <v>319</v>
      </c>
      <c r="F149" s="164" t="s">
        <v>320</v>
      </c>
      <c r="G149" s="165" t="s">
        <v>198</v>
      </c>
      <c r="H149" s="166">
        <v>35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195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321</v>
      </c>
    </row>
    <row r="150" spans="1:65" s="2" customFormat="1" ht="19.5">
      <c r="A150" s="29"/>
      <c r="B150" s="30"/>
      <c r="C150" s="29"/>
      <c r="D150" s="157" t="s">
        <v>190</v>
      </c>
      <c r="E150" s="29"/>
      <c r="F150" s="158" t="s">
        <v>320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195</v>
      </c>
    </row>
    <row r="151" spans="1:65" s="2" customFormat="1" ht="37.9" customHeight="1">
      <c r="A151" s="29"/>
      <c r="B151" s="141"/>
      <c r="C151" s="162" t="s">
        <v>245</v>
      </c>
      <c r="D151" s="162" t="s">
        <v>220</v>
      </c>
      <c r="E151" s="163" t="s">
        <v>322</v>
      </c>
      <c r="F151" s="164" t="s">
        <v>323</v>
      </c>
      <c r="G151" s="165" t="s">
        <v>324</v>
      </c>
      <c r="H151" s="166">
        <v>35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195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325</v>
      </c>
    </row>
    <row r="152" spans="1:65" s="2" customFormat="1" ht="29.25">
      <c r="A152" s="29"/>
      <c r="B152" s="30"/>
      <c r="C152" s="29"/>
      <c r="D152" s="157" t="s">
        <v>190</v>
      </c>
      <c r="E152" s="29"/>
      <c r="F152" s="158" t="s">
        <v>323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195</v>
      </c>
    </row>
    <row r="153" spans="1:65" s="2" customFormat="1" ht="16.5" customHeight="1">
      <c r="A153" s="29"/>
      <c r="B153" s="141"/>
      <c r="C153" s="162" t="s">
        <v>249</v>
      </c>
      <c r="D153" s="162" t="s">
        <v>220</v>
      </c>
      <c r="E153" s="163" t="s">
        <v>326</v>
      </c>
      <c r="F153" s="164" t="s">
        <v>327</v>
      </c>
      <c r="G153" s="165" t="s">
        <v>328</v>
      </c>
      <c r="H153" s="166">
        <v>48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195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329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327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195</v>
      </c>
    </row>
    <row r="155" spans="1:65" s="2" customFormat="1" ht="16.5" customHeight="1">
      <c r="A155" s="29"/>
      <c r="B155" s="141"/>
      <c r="C155" s="162" t="s">
        <v>253</v>
      </c>
      <c r="D155" s="162" t="s">
        <v>220</v>
      </c>
      <c r="E155" s="163" t="s">
        <v>330</v>
      </c>
      <c r="F155" s="164" t="s">
        <v>331</v>
      </c>
      <c r="G155" s="165" t="s">
        <v>328</v>
      </c>
      <c r="H155" s="166">
        <v>48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195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332</v>
      </c>
    </row>
    <row r="156" spans="1:65" s="2" customFormat="1" ht="11.25">
      <c r="A156" s="29"/>
      <c r="B156" s="30"/>
      <c r="C156" s="29"/>
      <c r="D156" s="157" t="s">
        <v>190</v>
      </c>
      <c r="E156" s="29"/>
      <c r="F156" s="158" t="s">
        <v>331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195</v>
      </c>
    </row>
    <row r="157" spans="1:65" s="2" customFormat="1" ht="16.5" customHeight="1">
      <c r="A157" s="29"/>
      <c r="B157" s="141"/>
      <c r="C157" s="162" t="s">
        <v>257</v>
      </c>
      <c r="D157" s="162" t="s">
        <v>220</v>
      </c>
      <c r="E157" s="163" t="s">
        <v>333</v>
      </c>
      <c r="F157" s="164" t="s">
        <v>334</v>
      </c>
      <c r="G157" s="165" t="s">
        <v>183</v>
      </c>
      <c r="H157" s="166">
        <v>7157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195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335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334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195</v>
      </c>
    </row>
    <row r="159" spans="1:65" s="2" customFormat="1" ht="21.75" customHeight="1">
      <c r="A159" s="29"/>
      <c r="B159" s="141"/>
      <c r="C159" s="162" t="s">
        <v>262</v>
      </c>
      <c r="D159" s="162" t="s">
        <v>220</v>
      </c>
      <c r="E159" s="163" t="s">
        <v>336</v>
      </c>
      <c r="F159" s="164" t="s">
        <v>337</v>
      </c>
      <c r="G159" s="165" t="s">
        <v>324</v>
      </c>
      <c r="H159" s="166">
        <v>12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195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338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337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195</v>
      </c>
    </row>
    <row r="161" spans="1:65" s="2" customFormat="1" ht="16.5" customHeight="1">
      <c r="A161" s="29"/>
      <c r="B161" s="141"/>
      <c r="C161" s="162" t="s">
        <v>267</v>
      </c>
      <c r="D161" s="162" t="s">
        <v>220</v>
      </c>
      <c r="E161" s="163" t="s">
        <v>233</v>
      </c>
      <c r="F161" s="164" t="s">
        <v>234</v>
      </c>
      <c r="G161" s="165" t="s">
        <v>198</v>
      </c>
      <c r="H161" s="166">
        <v>1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195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339</v>
      </c>
    </row>
    <row r="162" spans="1:65" s="2" customFormat="1" ht="11.25">
      <c r="A162" s="29"/>
      <c r="B162" s="30"/>
      <c r="C162" s="29"/>
      <c r="D162" s="157" t="s">
        <v>190</v>
      </c>
      <c r="E162" s="29"/>
      <c r="F162" s="158" t="s">
        <v>234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195</v>
      </c>
    </row>
    <row r="163" spans="1:65" s="2" customFormat="1" ht="24.2" customHeight="1">
      <c r="A163" s="29"/>
      <c r="B163" s="141"/>
      <c r="C163" s="162" t="s">
        <v>7</v>
      </c>
      <c r="D163" s="162" t="s">
        <v>220</v>
      </c>
      <c r="E163" s="163" t="s">
        <v>246</v>
      </c>
      <c r="F163" s="164" t="s">
        <v>247</v>
      </c>
      <c r="G163" s="165" t="s">
        <v>239</v>
      </c>
      <c r="H163" s="166">
        <v>40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195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340</v>
      </c>
    </row>
    <row r="164" spans="1:65" s="2" customFormat="1" ht="19.5">
      <c r="A164" s="29"/>
      <c r="B164" s="30"/>
      <c r="C164" s="29"/>
      <c r="D164" s="157" t="s">
        <v>190</v>
      </c>
      <c r="E164" s="29"/>
      <c r="F164" s="158" t="s">
        <v>247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195</v>
      </c>
    </row>
    <row r="165" spans="1:65" s="2" customFormat="1" ht="16.5" customHeight="1">
      <c r="A165" s="29"/>
      <c r="B165" s="141"/>
      <c r="C165" s="162" t="s">
        <v>274</v>
      </c>
      <c r="D165" s="162" t="s">
        <v>220</v>
      </c>
      <c r="E165" s="163" t="s">
        <v>341</v>
      </c>
      <c r="F165" s="164" t="s">
        <v>342</v>
      </c>
      <c r="G165" s="165" t="s">
        <v>239</v>
      </c>
      <c r="H165" s="166">
        <v>8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195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343</v>
      </c>
    </row>
    <row r="166" spans="1:65" s="2" customFormat="1" ht="11.25">
      <c r="A166" s="29"/>
      <c r="B166" s="30"/>
      <c r="C166" s="29"/>
      <c r="D166" s="157" t="s">
        <v>190</v>
      </c>
      <c r="E166" s="29"/>
      <c r="F166" s="158" t="s">
        <v>342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195</v>
      </c>
    </row>
    <row r="167" spans="1:65" s="2" customFormat="1" ht="16.5" customHeight="1">
      <c r="A167" s="29"/>
      <c r="B167" s="141"/>
      <c r="C167" s="162" t="s">
        <v>278</v>
      </c>
      <c r="D167" s="162" t="s">
        <v>220</v>
      </c>
      <c r="E167" s="163" t="s">
        <v>344</v>
      </c>
      <c r="F167" s="164" t="s">
        <v>345</v>
      </c>
      <c r="G167" s="165" t="s">
        <v>239</v>
      </c>
      <c r="H167" s="166">
        <v>8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195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346</v>
      </c>
    </row>
    <row r="168" spans="1:65" s="2" customFormat="1" ht="11.25">
      <c r="A168" s="29"/>
      <c r="B168" s="30"/>
      <c r="C168" s="29"/>
      <c r="D168" s="157" t="s">
        <v>190</v>
      </c>
      <c r="E168" s="29"/>
      <c r="F168" s="158" t="s">
        <v>345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195</v>
      </c>
    </row>
    <row r="169" spans="1:65" s="2" customFormat="1" ht="16.5" customHeight="1">
      <c r="A169" s="29"/>
      <c r="B169" s="141"/>
      <c r="C169" s="162" t="s">
        <v>347</v>
      </c>
      <c r="D169" s="162" t="s">
        <v>220</v>
      </c>
      <c r="E169" s="163" t="s">
        <v>250</v>
      </c>
      <c r="F169" s="164" t="s">
        <v>251</v>
      </c>
      <c r="G169" s="165" t="s">
        <v>198</v>
      </c>
      <c r="H169" s="166">
        <v>1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195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348</v>
      </c>
    </row>
    <row r="170" spans="1:65" s="2" customFormat="1" ht="11.25">
      <c r="A170" s="29"/>
      <c r="B170" s="30"/>
      <c r="C170" s="29"/>
      <c r="D170" s="157" t="s">
        <v>190</v>
      </c>
      <c r="E170" s="29"/>
      <c r="F170" s="158" t="s">
        <v>251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195</v>
      </c>
    </row>
    <row r="171" spans="1:65" s="2" customFormat="1" ht="24.95" customHeight="1">
      <c r="A171" s="29"/>
      <c r="B171" s="141"/>
      <c r="C171" s="162" t="s">
        <v>349</v>
      </c>
      <c r="D171" s="162" t="s">
        <v>220</v>
      </c>
      <c r="E171" s="163" t="s">
        <v>350</v>
      </c>
      <c r="F171" s="164" t="s">
        <v>351</v>
      </c>
      <c r="G171" s="165" t="s">
        <v>198</v>
      </c>
      <c r="H171" s="166">
        <v>750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195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352</v>
      </c>
    </row>
    <row r="172" spans="1:65" s="2" customFormat="1" ht="11.25">
      <c r="A172" s="29"/>
      <c r="B172" s="30"/>
      <c r="C172" s="29"/>
      <c r="D172" s="157" t="s">
        <v>190</v>
      </c>
      <c r="E172" s="29"/>
      <c r="F172" s="158" t="s">
        <v>350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195</v>
      </c>
    </row>
    <row r="173" spans="1:65" s="2" customFormat="1" ht="16.5" customHeight="1">
      <c r="A173" s="29"/>
      <c r="B173" s="141"/>
      <c r="C173" s="162" t="s">
        <v>353</v>
      </c>
      <c r="D173" s="162" t="s">
        <v>220</v>
      </c>
      <c r="E173" s="163" t="s">
        <v>258</v>
      </c>
      <c r="F173" s="164" t="s">
        <v>259</v>
      </c>
      <c r="G173" s="165" t="s">
        <v>260</v>
      </c>
      <c r="H173" s="166">
        <v>2.4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195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354</v>
      </c>
    </row>
    <row r="174" spans="1:65" s="2" customFormat="1" ht="11.25">
      <c r="A174" s="29"/>
      <c r="B174" s="30"/>
      <c r="C174" s="29"/>
      <c r="D174" s="157" t="s">
        <v>190</v>
      </c>
      <c r="E174" s="29"/>
      <c r="F174" s="158" t="s">
        <v>259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195</v>
      </c>
    </row>
    <row r="175" spans="1:65" s="2" customFormat="1" ht="21.75" customHeight="1">
      <c r="A175" s="29"/>
      <c r="B175" s="141"/>
      <c r="C175" s="162" t="s">
        <v>355</v>
      </c>
      <c r="D175" s="162" t="s">
        <v>220</v>
      </c>
      <c r="E175" s="163" t="s">
        <v>356</v>
      </c>
      <c r="F175" s="164" t="s">
        <v>357</v>
      </c>
      <c r="G175" s="165" t="s">
        <v>198</v>
      </c>
      <c r="H175" s="166">
        <v>2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195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358</v>
      </c>
    </row>
    <row r="176" spans="1:65" s="2" customFormat="1" ht="11.25">
      <c r="A176" s="29"/>
      <c r="B176" s="30"/>
      <c r="C176" s="29"/>
      <c r="D176" s="157" t="s">
        <v>190</v>
      </c>
      <c r="E176" s="29"/>
      <c r="F176" s="158" t="s">
        <v>357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195</v>
      </c>
    </row>
    <row r="177" spans="1:65" s="2" customFormat="1" ht="16.5" customHeight="1">
      <c r="A177" s="29"/>
      <c r="B177" s="141"/>
      <c r="C177" s="162" t="s">
        <v>359</v>
      </c>
      <c r="D177" s="162" t="s">
        <v>220</v>
      </c>
      <c r="E177" s="163" t="s">
        <v>279</v>
      </c>
      <c r="F177" s="164" t="s">
        <v>280</v>
      </c>
      <c r="G177" s="165" t="s">
        <v>198</v>
      </c>
      <c r="H177" s="166">
        <v>35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195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360</v>
      </c>
    </row>
    <row r="178" spans="1:65" s="2" customFormat="1" ht="11.25">
      <c r="A178" s="29"/>
      <c r="B178" s="30"/>
      <c r="C178" s="29"/>
      <c r="D178" s="157" t="s">
        <v>190</v>
      </c>
      <c r="E178" s="29"/>
      <c r="F178" s="158" t="s">
        <v>280</v>
      </c>
      <c r="G178" s="29"/>
      <c r="H178" s="29"/>
      <c r="I178" s="159"/>
      <c r="J178" s="29"/>
      <c r="K178" s="29"/>
      <c r="L178" s="30"/>
      <c r="M178" s="172"/>
      <c r="N178" s="173"/>
      <c r="O178" s="174"/>
      <c r="P178" s="174"/>
      <c r="Q178" s="174"/>
      <c r="R178" s="174"/>
      <c r="S178" s="174"/>
      <c r="T178" s="175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195</v>
      </c>
    </row>
    <row r="179" spans="1:65" s="2" customFormat="1" ht="6.95" customHeight="1">
      <c r="A179" s="29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0"/>
      <c r="M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autoFilter ref="C118:K178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361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ROUND((SUM(BE120:BE172)),  2)</f>
        <v>0</v>
      </c>
      <c r="G33" s="29"/>
      <c r="H33" s="29"/>
      <c r="I33" s="97">
        <v>0.21</v>
      </c>
      <c r="J33" s="96">
        <f>ROUND(((SUM(BE120:BE172))*I33),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ROUND((SUM(BF120:BF172)),  2)</f>
        <v>0</v>
      </c>
      <c r="G34" s="29"/>
      <c r="H34" s="29"/>
      <c r="I34" s="97">
        <v>0.12</v>
      </c>
      <c r="J34" s="96">
        <f>ROUND(((SUM(BF120:BF172))*I34),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ROUND((SUM(BG120:BG172)),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ROUND((SUM(BH120:BH172)),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ROUND((SUM(BI120:BI172)),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00-14-01.04 - Výstroj trati - kolejový spodek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362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9" customFormat="1" ht="24.95" customHeight="1">
      <c r="B99" s="109"/>
      <c r="D99" s="110" t="s">
        <v>363</v>
      </c>
      <c r="E99" s="111"/>
      <c r="F99" s="111"/>
      <c r="G99" s="111"/>
      <c r="H99" s="111"/>
      <c r="I99" s="111"/>
      <c r="J99" s="112">
        <f>J159</f>
        <v>0</v>
      </c>
      <c r="L99" s="109"/>
    </row>
    <row r="100" spans="1:31" s="9" customFormat="1" ht="24.95" customHeight="1">
      <c r="B100" s="109"/>
      <c r="D100" s="110" t="s">
        <v>364</v>
      </c>
      <c r="E100" s="111"/>
      <c r="F100" s="111"/>
      <c r="G100" s="111"/>
      <c r="H100" s="111"/>
      <c r="I100" s="111"/>
      <c r="J100" s="112">
        <f>J170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166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6" t="str">
        <f>E7</f>
        <v>Oprava trati v úseku Luka nad Jihlavou-Jihlava-III. a IV. etapa BM</v>
      </c>
      <c r="F110" s="217"/>
      <c r="G110" s="217"/>
      <c r="H110" s="21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E9</f>
        <v>SO 00-14-01.04 - Výstroj trati - kolejový spodek</v>
      </c>
      <c r="F112" s="218"/>
      <c r="G112" s="218"/>
      <c r="H112" s="218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Vyplň údaj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167</v>
      </c>
      <c r="D119" s="120" t="s">
        <v>57</v>
      </c>
      <c r="E119" s="120" t="s">
        <v>53</v>
      </c>
      <c r="F119" s="120" t="s">
        <v>54</v>
      </c>
      <c r="G119" s="120" t="s">
        <v>168</v>
      </c>
      <c r="H119" s="120" t="s">
        <v>169</v>
      </c>
      <c r="I119" s="120" t="s">
        <v>170</v>
      </c>
      <c r="J119" s="121" t="s">
        <v>160</v>
      </c>
      <c r="K119" s="122" t="s">
        <v>171</v>
      </c>
      <c r="L119" s="123"/>
      <c r="M119" s="59" t="s">
        <v>1</v>
      </c>
      <c r="N119" s="60" t="s">
        <v>36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178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P121+P159+P170</f>
        <v>0</v>
      </c>
      <c r="Q120" s="63"/>
      <c r="R120" s="125">
        <f>R121+R159+R170</f>
        <v>1.8895500000000001</v>
      </c>
      <c r="S120" s="63"/>
      <c r="T120" s="126">
        <f>T121+T159+T170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162</v>
      </c>
      <c r="BK120" s="127">
        <f>BK121+BK159+BK170</f>
        <v>0</v>
      </c>
    </row>
    <row r="121" spans="1:65" s="12" customFormat="1" ht="25.9" customHeight="1">
      <c r="B121" s="128"/>
      <c r="D121" s="129" t="s">
        <v>71</v>
      </c>
      <c r="E121" s="130" t="s">
        <v>179</v>
      </c>
      <c r="F121" s="130" t="s">
        <v>180</v>
      </c>
      <c r="I121" s="131"/>
      <c r="J121" s="132">
        <f>BK121</f>
        <v>0</v>
      </c>
      <c r="L121" s="128"/>
      <c r="M121" s="133"/>
      <c r="N121" s="134"/>
      <c r="O121" s="134"/>
      <c r="P121" s="135">
        <f>P122</f>
        <v>0</v>
      </c>
      <c r="Q121" s="134"/>
      <c r="R121" s="135">
        <f>R122</f>
        <v>1.8895500000000001</v>
      </c>
      <c r="S121" s="134"/>
      <c r="T121" s="136">
        <f>T122</f>
        <v>0</v>
      </c>
      <c r="AR121" s="129" t="s">
        <v>80</v>
      </c>
      <c r="AT121" s="137" t="s">
        <v>71</v>
      </c>
      <c r="AU121" s="137" t="s">
        <v>72</v>
      </c>
      <c r="AY121" s="129" t="s">
        <v>181</v>
      </c>
      <c r="BK121" s="138">
        <f>BK122</f>
        <v>0</v>
      </c>
    </row>
    <row r="122" spans="1:65" s="12" customFormat="1" ht="22.9" customHeight="1">
      <c r="B122" s="128"/>
      <c r="D122" s="129" t="s">
        <v>71</v>
      </c>
      <c r="E122" s="139" t="s">
        <v>203</v>
      </c>
      <c r="F122" s="139" t="s">
        <v>365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SUM(P123:P158)</f>
        <v>0</v>
      </c>
      <c r="Q122" s="134"/>
      <c r="R122" s="135">
        <f>SUM(R123:R158)</f>
        <v>1.8895500000000001</v>
      </c>
      <c r="S122" s="134"/>
      <c r="T122" s="136">
        <f>SUM(T123:T158)</f>
        <v>0</v>
      </c>
      <c r="AR122" s="129" t="s">
        <v>80</v>
      </c>
      <c r="AT122" s="137" t="s">
        <v>71</v>
      </c>
      <c r="AU122" s="137" t="s">
        <v>80</v>
      </c>
      <c r="AY122" s="129" t="s">
        <v>181</v>
      </c>
      <c r="BK122" s="138">
        <f>SUM(BK123:BK158)</f>
        <v>0</v>
      </c>
    </row>
    <row r="123" spans="1:65" s="2" customFormat="1" ht="21.75" customHeight="1">
      <c r="A123" s="29"/>
      <c r="B123" s="141"/>
      <c r="C123" s="162" t="s">
        <v>80</v>
      </c>
      <c r="D123" s="162" t="s">
        <v>220</v>
      </c>
      <c r="E123" s="163" t="s">
        <v>366</v>
      </c>
      <c r="F123" s="164" t="s">
        <v>367</v>
      </c>
      <c r="G123" s="165" t="s">
        <v>368</v>
      </c>
      <c r="H123" s="166">
        <v>10</v>
      </c>
      <c r="I123" s="167"/>
      <c r="J123" s="168">
        <f>ROUND(I123*H123,2)</f>
        <v>0</v>
      </c>
      <c r="K123" s="169"/>
      <c r="L123" s="30"/>
      <c r="M123" s="170" t="s">
        <v>1</v>
      </c>
      <c r="N123" s="171" t="s">
        <v>37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188</v>
      </c>
      <c r="AT123" s="155" t="s">
        <v>220</v>
      </c>
      <c r="AU123" s="155" t="s">
        <v>82</v>
      </c>
      <c r="AY123" s="14" t="s">
        <v>181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80</v>
      </c>
      <c r="BK123" s="156">
        <f>ROUND(I123*H123,2)</f>
        <v>0</v>
      </c>
      <c r="BL123" s="14" t="s">
        <v>188</v>
      </c>
      <c r="BM123" s="155" t="s">
        <v>369</v>
      </c>
    </row>
    <row r="124" spans="1:65" s="2" customFormat="1" ht="39">
      <c r="A124" s="29"/>
      <c r="B124" s="30"/>
      <c r="C124" s="29"/>
      <c r="D124" s="157" t="s">
        <v>190</v>
      </c>
      <c r="E124" s="29"/>
      <c r="F124" s="158" t="s">
        <v>370</v>
      </c>
      <c r="G124" s="29"/>
      <c r="H124" s="29"/>
      <c r="I124" s="159"/>
      <c r="J124" s="29"/>
      <c r="K124" s="29"/>
      <c r="L124" s="30"/>
      <c r="M124" s="160"/>
      <c r="N124" s="161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190</v>
      </c>
      <c r="AU124" s="14" t="s">
        <v>82</v>
      </c>
    </row>
    <row r="125" spans="1:65" s="2" customFormat="1" ht="16.5" customHeight="1">
      <c r="A125" s="29"/>
      <c r="B125" s="141"/>
      <c r="C125" s="162" t="s">
        <v>82</v>
      </c>
      <c r="D125" s="162" t="s">
        <v>220</v>
      </c>
      <c r="E125" s="163" t="s">
        <v>371</v>
      </c>
      <c r="F125" s="164" t="s">
        <v>372</v>
      </c>
      <c r="G125" s="165" t="s">
        <v>368</v>
      </c>
      <c r="H125" s="166">
        <v>24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82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373</v>
      </c>
    </row>
    <row r="126" spans="1:65" s="2" customFormat="1" ht="39">
      <c r="A126" s="29"/>
      <c r="B126" s="30"/>
      <c r="C126" s="29"/>
      <c r="D126" s="157" t="s">
        <v>190</v>
      </c>
      <c r="E126" s="29"/>
      <c r="F126" s="158" t="s">
        <v>374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82</v>
      </c>
    </row>
    <row r="127" spans="1:65" s="2" customFormat="1" ht="16.5" customHeight="1">
      <c r="A127" s="29"/>
      <c r="B127" s="141"/>
      <c r="C127" s="162" t="s">
        <v>195</v>
      </c>
      <c r="D127" s="162" t="s">
        <v>220</v>
      </c>
      <c r="E127" s="163" t="s">
        <v>375</v>
      </c>
      <c r="F127" s="164" t="s">
        <v>376</v>
      </c>
      <c r="G127" s="165" t="s">
        <v>368</v>
      </c>
      <c r="H127" s="166">
        <v>11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377</v>
      </c>
    </row>
    <row r="128" spans="1:65" s="2" customFormat="1" ht="29.25">
      <c r="A128" s="29"/>
      <c r="B128" s="30"/>
      <c r="C128" s="29"/>
      <c r="D128" s="157" t="s">
        <v>190</v>
      </c>
      <c r="E128" s="29"/>
      <c r="F128" s="158" t="s">
        <v>378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1.75" customHeight="1">
      <c r="A129" s="29"/>
      <c r="B129" s="141"/>
      <c r="C129" s="162" t="s">
        <v>188</v>
      </c>
      <c r="D129" s="162" t="s">
        <v>220</v>
      </c>
      <c r="E129" s="163" t="s">
        <v>379</v>
      </c>
      <c r="F129" s="164" t="s">
        <v>380</v>
      </c>
      <c r="G129" s="165" t="s">
        <v>368</v>
      </c>
      <c r="H129" s="166">
        <v>10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381</v>
      </c>
    </row>
    <row r="130" spans="1:65" s="2" customFormat="1" ht="39">
      <c r="A130" s="29"/>
      <c r="B130" s="30"/>
      <c r="C130" s="29"/>
      <c r="D130" s="157" t="s">
        <v>190</v>
      </c>
      <c r="E130" s="29"/>
      <c r="F130" s="158" t="s">
        <v>382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21.75" customHeight="1">
      <c r="A131" s="29"/>
      <c r="B131" s="141"/>
      <c r="C131" s="162" t="s">
        <v>203</v>
      </c>
      <c r="D131" s="162" t="s">
        <v>220</v>
      </c>
      <c r="E131" s="163" t="s">
        <v>383</v>
      </c>
      <c r="F131" s="164" t="s">
        <v>384</v>
      </c>
      <c r="G131" s="165" t="s">
        <v>368</v>
      </c>
      <c r="H131" s="166">
        <v>11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385</v>
      </c>
    </row>
    <row r="132" spans="1:65" s="2" customFormat="1" ht="39">
      <c r="A132" s="29"/>
      <c r="B132" s="30"/>
      <c r="C132" s="29"/>
      <c r="D132" s="157" t="s">
        <v>190</v>
      </c>
      <c r="E132" s="29"/>
      <c r="F132" s="158" t="s">
        <v>386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24.2" customHeight="1">
      <c r="A133" s="29"/>
      <c r="B133" s="141"/>
      <c r="C133" s="162" t="s">
        <v>207</v>
      </c>
      <c r="D133" s="162" t="s">
        <v>220</v>
      </c>
      <c r="E133" s="163" t="s">
        <v>387</v>
      </c>
      <c r="F133" s="164" t="s">
        <v>388</v>
      </c>
      <c r="G133" s="165" t="s">
        <v>368</v>
      </c>
      <c r="H133" s="166">
        <v>1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389</v>
      </c>
    </row>
    <row r="134" spans="1:65" s="2" customFormat="1" ht="48.75">
      <c r="A134" s="29"/>
      <c r="B134" s="30"/>
      <c r="C134" s="29"/>
      <c r="D134" s="157" t="s">
        <v>190</v>
      </c>
      <c r="E134" s="29"/>
      <c r="F134" s="158" t="s">
        <v>390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16.5" customHeight="1">
      <c r="A135" s="29"/>
      <c r="B135" s="141"/>
      <c r="C135" s="162" t="s">
        <v>211</v>
      </c>
      <c r="D135" s="162" t="s">
        <v>220</v>
      </c>
      <c r="E135" s="163" t="s">
        <v>391</v>
      </c>
      <c r="F135" s="164" t="s">
        <v>392</v>
      </c>
      <c r="G135" s="165" t="s">
        <v>368</v>
      </c>
      <c r="H135" s="166">
        <v>11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393</v>
      </c>
    </row>
    <row r="136" spans="1:65" s="2" customFormat="1" ht="39">
      <c r="A136" s="29"/>
      <c r="B136" s="30"/>
      <c r="C136" s="29"/>
      <c r="D136" s="157" t="s">
        <v>190</v>
      </c>
      <c r="E136" s="29"/>
      <c r="F136" s="158" t="s">
        <v>394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16.5" customHeight="1">
      <c r="A137" s="29"/>
      <c r="B137" s="141"/>
      <c r="C137" s="162" t="s">
        <v>187</v>
      </c>
      <c r="D137" s="162" t="s">
        <v>220</v>
      </c>
      <c r="E137" s="163" t="s">
        <v>395</v>
      </c>
      <c r="F137" s="164" t="s">
        <v>396</v>
      </c>
      <c r="G137" s="165" t="s">
        <v>368</v>
      </c>
      <c r="H137" s="166">
        <v>1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397</v>
      </c>
    </row>
    <row r="138" spans="1:65" s="2" customFormat="1" ht="11.25">
      <c r="A138" s="29"/>
      <c r="B138" s="30"/>
      <c r="C138" s="29"/>
      <c r="D138" s="157" t="s">
        <v>190</v>
      </c>
      <c r="E138" s="29"/>
      <c r="F138" s="158" t="s">
        <v>396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16.5" customHeight="1">
      <c r="A139" s="29"/>
      <c r="B139" s="141"/>
      <c r="C139" s="162" t="s">
        <v>219</v>
      </c>
      <c r="D139" s="162" t="s">
        <v>220</v>
      </c>
      <c r="E139" s="163" t="s">
        <v>398</v>
      </c>
      <c r="F139" s="164" t="s">
        <v>399</v>
      </c>
      <c r="G139" s="165" t="s">
        <v>368</v>
      </c>
      <c r="H139" s="166">
        <v>4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37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188</v>
      </c>
      <c r="AT139" s="155" t="s">
        <v>220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400</v>
      </c>
    </row>
    <row r="140" spans="1:65" s="2" customFormat="1" ht="39">
      <c r="A140" s="29"/>
      <c r="B140" s="30"/>
      <c r="C140" s="29"/>
      <c r="D140" s="157" t="s">
        <v>190</v>
      </c>
      <c r="E140" s="29"/>
      <c r="F140" s="158" t="s">
        <v>401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16.5" customHeight="1">
      <c r="A141" s="29"/>
      <c r="B141" s="141"/>
      <c r="C141" s="142" t="s">
        <v>225</v>
      </c>
      <c r="D141" s="142" t="s">
        <v>183</v>
      </c>
      <c r="E141" s="143" t="s">
        <v>402</v>
      </c>
      <c r="F141" s="144" t="s">
        <v>403</v>
      </c>
      <c r="G141" s="145" t="s">
        <v>368</v>
      </c>
      <c r="H141" s="146">
        <v>1</v>
      </c>
      <c r="I141" s="147"/>
      <c r="J141" s="148">
        <f>ROUND(I141*H141,2)</f>
        <v>0</v>
      </c>
      <c r="K141" s="149"/>
      <c r="L141" s="150"/>
      <c r="M141" s="151" t="s">
        <v>1</v>
      </c>
      <c r="N141" s="152" t="s">
        <v>37</v>
      </c>
      <c r="O141" s="55"/>
      <c r="P141" s="153">
        <f>O141*H141</f>
        <v>0</v>
      </c>
      <c r="Q141" s="153">
        <v>8.0000000000000002E-3</v>
      </c>
      <c r="R141" s="153">
        <f>Q141*H141</f>
        <v>8.0000000000000002E-3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187</v>
      </c>
      <c r="AT141" s="155" t="s">
        <v>183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404</v>
      </c>
    </row>
    <row r="142" spans="1:65" s="2" customFormat="1" ht="11.25">
      <c r="A142" s="29"/>
      <c r="B142" s="30"/>
      <c r="C142" s="29"/>
      <c r="D142" s="157" t="s">
        <v>190</v>
      </c>
      <c r="E142" s="29"/>
      <c r="F142" s="158" t="s">
        <v>403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2" customFormat="1" ht="16.5" customHeight="1">
      <c r="A143" s="29"/>
      <c r="B143" s="141"/>
      <c r="C143" s="142" t="s">
        <v>229</v>
      </c>
      <c r="D143" s="142" t="s">
        <v>183</v>
      </c>
      <c r="E143" s="143" t="s">
        <v>405</v>
      </c>
      <c r="F143" s="144" t="s">
        <v>406</v>
      </c>
      <c r="G143" s="145" t="s">
        <v>368</v>
      </c>
      <c r="H143" s="146">
        <v>10</v>
      </c>
      <c r="I143" s="147"/>
      <c r="J143" s="148">
        <f>ROUND(I143*H143,2)</f>
        <v>0</v>
      </c>
      <c r="K143" s="149"/>
      <c r="L143" s="150"/>
      <c r="M143" s="151" t="s">
        <v>1</v>
      </c>
      <c r="N143" s="152" t="s">
        <v>37</v>
      </c>
      <c r="O143" s="55"/>
      <c r="P143" s="153">
        <f>O143*H143</f>
        <v>0</v>
      </c>
      <c r="Q143" s="153">
        <v>2.2499999999999998E-3</v>
      </c>
      <c r="R143" s="153">
        <f>Q143*H143</f>
        <v>2.2499999999999999E-2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187</v>
      </c>
      <c r="AT143" s="155" t="s">
        <v>183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407</v>
      </c>
    </row>
    <row r="144" spans="1:65" s="2" customFormat="1" ht="11.25">
      <c r="A144" s="29"/>
      <c r="B144" s="30"/>
      <c r="C144" s="29"/>
      <c r="D144" s="157" t="s">
        <v>190</v>
      </c>
      <c r="E144" s="29"/>
      <c r="F144" s="158" t="s">
        <v>406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16.5" customHeight="1">
      <c r="A145" s="29"/>
      <c r="B145" s="141"/>
      <c r="C145" s="142" t="s">
        <v>8</v>
      </c>
      <c r="D145" s="142" t="s">
        <v>183</v>
      </c>
      <c r="E145" s="143" t="s">
        <v>408</v>
      </c>
      <c r="F145" s="144" t="s">
        <v>409</v>
      </c>
      <c r="G145" s="145" t="s">
        <v>368</v>
      </c>
      <c r="H145" s="146">
        <v>22</v>
      </c>
      <c r="I145" s="147"/>
      <c r="J145" s="148">
        <f>ROUND(I145*H145,2)</f>
        <v>0</v>
      </c>
      <c r="K145" s="149"/>
      <c r="L145" s="150"/>
      <c r="M145" s="151" t="s">
        <v>1</v>
      </c>
      <c r="N145" s="152" t="s">
        <v>37</v>
      </c>
      <c r="O145" s="55"/>
      <c r="P145" s="153">
        <f>O145*H145</f>
        <v>0</v>
      </c>
      <c r="Q145" s="153">
        <v>3.0000000000000001E-3</v>
      </c>
      <c r="R145" s="153">
        <f>Q145*H145</f>
        <v>6.6000000000000003E-2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187</v>
      </c>
      <c r="AT145" s="155" t="s">
        <v>183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410</v>
      </c>
    </row>
    <row r="146" spans="1:65" s="2" customFormat="1" ht="11.25">
      <c r="A146" s="29"/>
      <c r="B146" s="30"/>
      <c r="C146" s="29"/>
      <c r="D146" s="157" t="s">
        <v>190</v>
      </c>
      <c r="E146" s="29"/>
      <c r="F146" s="158" t="s">
        <v>409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16.5" customHeight="1">
      <c r="A147" s="29"/>
      <c r="B147" s="141"/>
      <c r="C147" s="142" t="s">
        <v>236</v>
      </c>
      <c r="D147" s="142" t="s">
        <v>183</v>
      </c>
      <c r="E147" s="143" t="s">
        <v>411</v>
      </c>
      <c r="F147" s="144" t="s">
        <v>412</v>
      </c>
      <c r="G147" s="145" t="s">
        <v>413</v>
      </c>
      <c r="H147" s="146">
        <v>23</v>
      </c>
      <c r="I147" s="147"/>
      <c r="J147" s="148">
        <f>ROUND(I147*H147,2)</f>
        <v>0</v>
      </c>
      <c r="K147" s="149"/>
      <c r="L147" s="150"/>
      <c r="M147" s="151" t="s">
        <v>1</v>
      </c>
      <c r="N147" s="152" t="s">
        <v>37</v>
      </c>
      <c r="O147" s="55"/>
      <c r="P147" s="153">
        <f>O147*H147</f>
        <v>0</v>
      </c>
      <c r="Q147" s="153">
        <v>2.65E-3</v>
      </c>
      <c r="R147" s="153">
        <f>Q147*H147</f>
        <v>6.0949999999999997E-2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187</v>
      </c>
      <c r="AT147" s="155" t="s">
        <v>183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414</v>
      </c>
    </row>
    <row r="148" spans="1:65" s="2" customFormat="1" ht="11.25">
      <c r="A148" s="29"/>
      <c r="B148" s="30"/>
      <c r="C148" s="29"/>
      <c r="D148" s="157" t="s">
        <v>190</v>
      </c>
      <c r="E148" s="29"/>
      <c r="F148" s="158" t="s">
        <v>412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16.5" customHeight="1">
      <c r="A149" s="29"/>
      <c r="B149" s="141"/>
      <c r="C149" s="142" t="s">
        <v>241</v>
      </c>
      <c r="D149" s="142" t="s">
        <v>183</v>
      </c>
      <c r="E149" s="143" t="s">
        <v>415</v>
      </c>
      <c r="F149" s="144" t="s">
        <v>416</v>
      </c>
      <c r="G149" s="145" t="s">
        <v>368</v>
      </c>
      <c r="H149" s="146">
        <v>23</v>
      </c>
      <c r="I149" s="147"/>
      <c r="J149" s="148">
        <f>ROUND(I149*H149,2)</f>
        <v>0</v>
      </c>
      <c r="K149" s="149"/>
      <c r="L149" s="150"/>
      <c r="M149" s="151" t="s">
        <v>1</v>
      </c>
      <c r="N149" s="152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187</v>
      </c>
      <c r="AT149" s="155" t="s">
        <v>183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417</v>
      </c>
    </row>
    <row r="150" spans="1:65" s="2" customFormat="1" ht="11.25">
      <c r="A150" s="29"/>
      <c r="B150" s="30"/>
      <c r="C150" s="29"/>
      <c r="D150" s="157" t="s">
        <v>190</v>
      </c>
      <c r="E150" s="29"/>
      <c r="F150" s="158" t="s">
        <v>416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21.75" customHeight="1">
      <c r="A151" s="29"/>
      <c r="B151" s="141"/>
      <c r="C151" s="142" t="s">
        <v>245</v>
      </c>
      <c r="D151" s="142" t="s">
        <v>183</v>
      </c>
      <c r="E151" s="143" t="s">
        <v>418</v>
      </c>
      <c r="F151" s="144" t="s">
        <v>419</v>
      </c>
      <c r="G151" s="145" t="s">
        <v>368</v>
      </c>
      <c r="H151" s="146">
        <v>34</v>
      </c>
      <c r="I151" s="147"/>
      <c r="J151" s="148">
        <f>ROUND(I151*H151,2)</f>
        <v>0</v>
      </c>
      <c r="K151" s="149"/>
      <c r="L151" s="150"/>
      <c r="M151" s="151" t="s">
        <v>1</v>
      </c>
      <c r="N151" s="152" t="s">
        <v>37</v>
      </c>
      <c r="O151" s="55"/>
      <c r="P151" s="153">
        <f>O151*H151</f>
        <v>0</v>
      </c>
      <c r="Q151" s="153">
        <v>1.4999999999999999E-4</v>
      </c>
      <c r="R151" s="153">
        <f>Q151*H151</f>
        <v>5.0999999999999995E-3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187</v>
      </c>
      <c r="AT151" s="155" t="s">
        <v>183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420</v>
      </c>
    </row>
    <row r="152" spans="1:65" s="2" customFormat="1" ht="11.25">
      <c r="A152" s="29"/>
      <c r="B152" s="30"/>
      <c r="C152" s="29"/>
      <c r="D152" s="157" t="s">
        <v>190</v>
      </c>
      <c r="E152" s="29"/>
      <c r="F152" s="158" t="s">
        <v>419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16.5" customHeight="1">
      <c r="A153" s="29"/>
      <c r="B153" s="141"/>
      <c r="C153" s="142" t="s">
        <v>249</v>
      </c>
      <c r="D153" s="142" t="s">
        <v>183</v>
      </c>
      <c r="E153" s="143" t="s">
        <v>421</v>
      </c>
      <c r="F153" s="144" t="s">
        <v>422</v>
      </c>
      <c r="G153" s="145" t="s">
        <v>368</v>
      </c>
      <c r="H153" s="146">
        <v>23</v>
      </c>
      <c r="I153" s="147"/>
      <c r="J153" s="148">
        <f>ROUND(I153*H153,2)</f>
        <v>0</v>
      </c>
      <c r="K153" s="149"/>
      <c r="L153" s="150"/>
      <c r="M153" s="151" t="s">
        <v>1</v>
      </c>
      <c r="N153" s="152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187</v>
      </c>
      <c r="AT153" s="155" t="s">
        <v>183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423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422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21.75" customHeight="1">
      <c r="A155" s="29"/>
      <c r="B155" s="141"/>
      <c r="C155" s="142" t="s">
        <v>253</v>
      </c>
      <c r="D155" s="142" t="s">
        <v>183</v>
      </c>
      <c r="E155" s="143" t="s">
        <v>424</v>
      </c>
      <c r="F155" s="144" t="s">
        <v>425</v>
      </c>
      <c r="G155" s="145" t="s">
        <v>368</v>
      </c>
      <c r="H155" s="146">
        <v>11</v>
      </c>
      <c r="I155" s="147"/>
      <c r="J155" s="148">
        <f>ROUND(I155*H155,2)</f>
        <v>0</v>
      </c>
      <c r="K155" s="149"/>
      <c r="L155" s="150"/>
      <c r="M155" s="151" t="s">
        <v>1</v>
      </c>
      <c r="N155" s="152" t="s">
        <v>37</v>
      </c>
      <c r="O155" s="55"/>
      <c r="P155" s="153">
        <f>O155*H155</f>
        <v>0</v>
      </c>
      <c r="Q155" s="153">
        <v>0.157</v>
      </c>
      <c r="R155" s="153">
        <f>Q155*H155</f>
        <v>1.7270000000000001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187</v>
      </c>
      <c r="AT155" s="155" t="s">
        <v>183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426</v>
      </c>
    </row>
    <row r="156" spans="1:65" s="2" customFormat="1" ht="11.25">
      <c r="A156" s="29"/>
      <c r="B156" s="30"/>
      <c r="C156" s="29"/>
      <c r="D156" s="157" t="s">
        <v>190</v>
      </c>
      <c r="E156" s="29"/>
      <c r="F156" s="158" t="s">
        <v>425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16.5" customHeight="1">
      <c r="A157" s="29"/>
      <c r="B157" s="141"/>
      <c r="C157" s="142" t="s">
        <v>257</v>
      </c>
      <c r="D157" s="142" t="s">
        <v>183</v>
      </c>
      <c r="E157" s="143" t="s">
        <v>427</v>
      </c>
      <c r="F157" s="144" t="s">
        <v>428</v>
      </c>
      <c r="G157" s="145" t="s">
        <v>368</v>
      </c>
      <c r="H157" s="146">
        <v>4</v>
      </c>
      <c r="I157" s="147"/>
      <c r="J157" s="148">
        <f>ROUND(I157*H157,2)</f>
        <v>0</v>
      </c>
      <c r="K157" s="149"/>
      <c r="L157" s="150"/>
      <c r="M157" s="151" t="s">
        <v>1</v>
      </c>
      <c r="N157" s="152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187</v>
      </c>
      <c r="AT157" s="155" t="s">
        <v>183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429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428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12" customFormat="1" ht="25.9" customHeight="1">
      <c r="B159" s="128"/>
      <c r="D159" s="129" t="s">
        <v>71</v>
      </c>
      <c r="E159" s="130" t="s">
        <v>430</v>
      </c>
      <c r="F159" s="130" t="s">
        <v>431</v>
      </c>
      <c r="I159" s="131"/>
      <c r="J159" s="132">
        <f>BK159</f>
        <v>0</v>
      </c>
      <c r="L159" s="128"/>
      <c r="M159" s="133"/>
      <c r="N159" s="134"/>
      <c r="O159" s="134"/>
      <c r="P159" s="135">
        <f>SUM(P160:P169)</f>
        <v>0</v>
      </c>
      <c r="Q159" s="134"/>
      <c r="R159" s="135">
        <f>SUM(R160:R169)</f>
        <v>0</v>
      </c>
      <c r="S159" s="134"/>
      <c r="T159" s="136">
        <f>SUM(T160:T169)</f>
        <v>0</v>
      </c>
      <c r="AR159" s="129" t="s">
        <v>188</v>
      </c>
      <c r="AT159" s="137" t="s">
        <v>71</v>
      </c>
      <c r="AU159" s="137" t="s">
        <v>72</v>
      </c>
      <c r="AY159" s="129" t="s">
        <v>181</v>
      </c>
      <c r="BK159" s="138">
        <f>SUM(BK160:BK169)</f>
        <v>0</v>
      </c>
    </row>
    <row r="160" spans="1:65" s="2" customFormat="1" ht="37.9" customHeight="1">
      <c r="A160" s="29"/>
      <c r="B160" s="141"/>
      <c r="C160" s="162" t="s">
        <v>262</v>
      </c>
      <c r="D160" s="162" t="s">
        <v>220</v>
      </c>
      <c r="E160" s="163" t="s">
        <v>432</v>
      </c>
      <c r="F160" s="164" t="s">
        <v>433</v>
      </c>
      <c r="G160" s="165" t="s">
        <v>434</v>
      </c>
      <c r="H160" s="166">
        <v>4.5179999999999998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435</v>
      </c>
      <c r="AT160" s="155" t="s">
        <v>220</v>
      </c>
      <c r="AU160" s="155" t="s">
        <v>80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435</v>
      </c>
      <c r="BM160" s="155" t="s">
        <v>436</v>
      </c>
    </row>
    <row r="161" spans="1:65" s="2" customFormat="1" ht="68.25">
      <c r="A161" s="29"/>
      <c r="B161" s="30"/>
      <c r="C161" s="29"/>
      <c r="D161" s="157" t="s">
        <v>190</v>
      </c>
      <c r="E161" s="29"/>
      <c r="F161" s="158" t="s">
        <v>437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80</v>
      </c>
    </row>
    <row r="162" spans="1:65" s="2" customFormat="1" ht="44.25" customHeight="1">
      <c r="A162" s="29"/>
      <c r="B162" s="141"/>
      <c r="C162" s="162" t="s">
        <v>267</v>
      </c>
      <c r="D162" s="162" t="s">
        <v>220</v>
      </c>
      <c r="E162" s="163" t="s">
        <v>438</v>
      </c>
      <c r="F162" s="164" t="s">
        <v>439</v>
      </c>
      <c r="G162" s="165" t="s">
        <v>434</v>
      </c>
      <c r="H162" s="166">
        <v>4.5179999999999998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435</v>
      </c>
      <c r="AT162" s="155" t="s">
        <v>220</v>
      </c>
      <c r="AU162" s="155" t="s">
        <v>80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435</v>
      </c>
      <c r="BM162" s="155" t="s">
        <v>440</v>
      </c>
    </row>
    <row r="163" spans="1:65" s="2" customFormat="1" ht="68.25">
      <c r="A163" s="29"/>
      <c r="B163" s="30"/>
      <c r="C163" s="29"/>
      <c r="D163" s="157" t="s">
        <v>190</v>
      </c>
      <c r="E163" s="29"/>
      <c r="F163" s="158" t="s">
        <v>441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80</v>
      </c>
    </row>
    <row r="164" spans="1:65" s="2" customFormat="1" ht="49.15" customHeight="1">
      <c r="A164" s="29"/>
      <c r="B164" s="141"/>
      <c r="C164" s="162" t="s">
        <v>7</v>
      </c>
      <c r="D164" s="162" t="s">
        <v>220</v>
      </c>
      <c r="E164" s="163" t="s">
        <v>442</v>
      </c>
      <c r="F164" s="164" t="s">
        <v>443</v>
      </c>
      <c r="G164" s="165" t="s">
        <v>434</v>
      </c>
      <c r="H164" s="166">
        <v>1.7270000000000001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435</v>
      </c>
      <c r="AT164" s="155" t="s">
        <v>220</v>
      </c>
      <c r="AU164" s="155" t="s">
        <v>80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435</v>
      </c>
      <c r="BM164" s="155" t="s">
        <v>444</v>
      </c>
    </row>
    <row r="165" spans="1:65" s="2" customFormat="1" ht="68.25">
      <c r="A165" s="29"/>
      <c r="B165" s="30"/>
      <c r="C165" s="29"/>
      <c r="D165" s="157" t="s">
        <v>190</v>
      </c>
      <c r="E165" s="29"/>
      <c r="F165" s="158" t="s">
        <v>445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80</v>
      </c>
    </row>
    <row r="166" spans="1:65" s="2" customFormat="1" ht="55.5" customHeight="1">
      <c r="A166" s="29"/>
      <c r="B166" s="141"/>
      <c r="C166" s="162" t="s">
        <v>274</v>
      </c>
      <c r="D166" s="162" t="s">
        <v>220</v>
      </c>
      <c r="E166" s="163" t="s">
        <v>446</v>
      </c>
      <c r="F166" s="164" t="s">
        <v>447</v>
      </c>
      <c r="G166" s="165" t="s">
        <v>434</v>
      </c>
      <c r="H166" s="166">
        <v>24.178000000000001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435</v>
      </c>
      <c r="AT166" s="155" t="s">
        <v>220</v>
      </c>
      <c r="AU166" s="155" t="s">
        <v>80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435</v>
      </c>
      <c r="BM166" s="155" t="s">
        <v>448</v>
      </c>
    </row>
    <row r="167" spans="1:65" s="2" customFormat="1" ht="78">
      <c r="A167" s="29"/>
      <c r="B167" s="30"/>
      <c r="C167" s="29"/>
      <c r="D167" s="157" t="s">
        <v>190</v>
      </c>
      <c r="E167" s="29"/>
      <c r="F167" s="158" t="s">
        <v>449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80</v>
      </c>
    </row>
    <row r="168" spans="1:65" s="2" customFormat="1" ht="24.2" customHeight="1">
      <c r="A168" s="29"/>
      <c r="B168" s="141"/>
      <c r="C168" s="162" t="s">
        <v>278</v>
      </c>
      <c r="D168" s="162" t="s">
        <v>220</v>
      </c>
      <c r="E168" s="163" t="s">
        <v>450</v>
      </c>
      <c r="F168" s="164" t="s">
        <v>451</v>
      </c>
      <c r="G168" s="165" t="s">
        <v>434</v>
      </c>
      <c r="H168" s="166">
        <v>3.7679999999999998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435</v>
      </c>
      <c r="AT168" s="155" t="s">
        <v>220</v>
      </c>
      <c r="AU168" s="155" t="s">
        <v>80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435</v>
      </c>
      <c r="BM168" s="155" t="s">
        <v>452</v>
      </c>
    </row>
    <row r="169" spans="1:65" s="2" customFormat="1" ht="58.5">
      <c r="A169" s="29"/>
      <c r="B169" s="30"/>
      <c r="C169" s="29"/>
      <c r="D169" s="157" t="s">
        <v>190</v>
      </c>
      <c r="E169" s="29"/>
      <c r="F169" s="158" t="s">
        <v>453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80</v>
      </c>
    </row>
    <row r="170" spans="1:65" s="12" customFormat="1" ht="25.9" customHeight="1">
      <c r="B170" s="128"/>
      <c r="D170" s="129" t="s">
        <v>71</v>
      </c>
      <c r="E170" s="130" t="s">
        <v>454</v>
      </c>
      <c r="F170" s="130" t="s">
        <v>455</v>
      </c>
      <c r="I170" s="131"/>
      <c r="J170" s="132">
        <f>BK170</f>
        <v>0</v>
      </c>
      <c r="L170" s="128"/>
      <c r="M170" s="133"/>
      <c r="N170" s="134"/>
      <c r="O170" s="134"/>
      <c r="P170" s="135">
        <f>SUM(P171:P172)</f>
        <v>0</v>
      </c>
      <c r="Q170" s="134"/>
      <c r="R170" s="135">
        <f>SUM(R171:R172)</f>
        <v>0</v>
      </c>
      <c r="S170" s="134"/>
      <c r="T170" s="136">
        <f>SUM(T171:T172)</f>
        <v>0</v>
      </c>
      <c r="AR170" s="129" t="s">
        <v>203</v>
      </c>
      <c r="AT170" s="137" t="s">
        <v>71</v>
      </c>
      <c r="AU170" s="137" t="s">
        <v>72</v>
      </c>
      <c r="AY170" s="129" t="s">
        <v>181</v>
      </c>
      <c r="BK170" s="138">
        <f>SUM(BK171:BK172)</f>
        <v>0</v>
      </c>
    </row>
    <row r="171" spans="1:65" s="2" customFormat="1" ht="37.9" customHeight="1">
      <c r="A171" s="29"/>
      <c r="B171" s="141"/>
      <c r="C171" s="162" t="s">
        <v>347</v>
      </c>
      <c r="D171" s="162" t="s">
        <v>220</v>
      </c>
      <c r="E171" s="163" t="s">
        <v>456</v>
      </c>
      <c r="F171" s="164" t="s">
        <v>457</v>
      </c>
      <c r="G171" s="165" t="s">
        <v>368</v>
      </c>
      <c r="H171" s="166">
        <v>5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80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458</v>
      </c>
    </row>
    <row r="172" spans="1:65" s="2" customFormat="1" ht="58.5">
      <c r="A172" s="29"/>
      <c r="B172" s="30"/>
      <c r="C172" s="29"/>
      <c r="D172" s="157" t="s">
        <v>190</v>
      </c>
      <c r="E172" s="29"/>
      <c r="F172" s="158" t="s">
        <v>459</v>
      </c>
      <c r="G172" s="29"/>
      <c r="H172" s="29"/>
      <c r="I172" s="159"/>
      <c r="J172" s="29"/>
      <c r="K172" s="29"/>
      <c r="L172" s="30"/>
      <c r="M172" s="172"/>
      <c r="N172" s="173"/>
      <c r="O172" s="174"/>
      <c r="P172" s="174"/>
      <c r="Q172" s="174"/>
      <c r="R172" s="174"/>
      <c r="S172" s="174"/>
      <c r="T172" s="175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80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19:K172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460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ROUND((SUM(BE120:BE196)),  2)</f>
        <v>0</v>
      </c>
      <c r="G33" s="29"/>
      <c r="H33" s="29"/>
      <c r="I33" s="97">
        <v>0.21</v>
      </c>
      <c r="J33" s="96">
        <f>ROUND(((SUM(BE120:BE196))*I33),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ROUND((SUM(BF120:BF196)),  2)</f>
        <v>0</v>
      </c>
      <c r="G34" s="29"/>
      <c r="H34" s="29"/>
      <c r="I34" s="97">
        <v>0.12</v>
      </c>
      <c r="J34" s="96">
        <f>ROUND(((SUM(BF120:BF196))*I34),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ROUND((SUM(BG120:BG196)),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ROUND((SUM(BH120:BH196)),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ROUND((SUM(BI120:BI196)),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01-10-01.04 - Železniční svršek v km 192,860 - 195,000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461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9" customFormat="1" ht="24.95" customHeight="1">
      <c r="B98" s="109"/>
      <c r="D98" s="110" t="s">
        <v>163</v>
      </c>
      <c r="E98" s="111"/>
      <c r="F98" s="111"/>
      <c r="G98" s="111"/>
      <c r="H98" s="111"/>
      <c r="I98" s="111"/>
      <c r="J98" s="112">
        <f>J124</f>
        <v>0</v>
      </c>
      <c r="L98" s="109"/>
    </row>
    <row r="99" spans="1:31" s="10" customFormat="1" ht="19.899999999999999" customHeight="1">
      <c r="B99" s="113"/>
      <c r="D99" s="114" t="s">
        <v>362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1:31" s="9" customFormat="1" ht="24.95" customHeight="1">
      <c r="B100" s="109"/>
      <c r="D100" s="110" t="s">
        <v>363</v>
      </c>
      <c r="E100" s="111"/>
      <c r="F100" s="111"/>
      <c r="G100" s="111"/>
      <c r="H100" s="111"/>
      <c r="I100" s="111"/>
      <c r="J100" s="112">
        <f>J166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166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6" t="str">
        <f>E7</f>
        <v>Oprava trati v úseku Luka nad Jihlavou-Jihlava-III. a IV. etapa BM</v>
      </c>
      <c r="F110" s="217"/>
      <c r="G110" s="217"/>
      <c r="H110" s="21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E9</f>
        <v>SO 01-10-01.04 - Železniční svršek v km 192,860 - 195,000</v>
      </c>
      <c r="F112" s="218"/>
      <c r="G112" s="218"/>
      <c r="H112" s="218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Vyplň údaj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167</v>
      </c>
      <c r="D119" s="120" t="s">
        <v>57</v>
      </c>
      <c r="E119" s="120" t="s">
        <v>53</v>
      </c>
      <c r="F119" s="120" t="s">
        <v>54</v>
      </c>
      <c r="G119" s="120" t="s">
        <v>168</v>
      </c>
      <c r="H119" s="120" t="s">
        <v>169</v>
      </c>
      <c r="I119" s="120" t="s">
        <v>170</v>
      </c>
      <c r="J119" s="121" t="s">
        <v>160</v>
      </c>
      <c r="K119" s="122" t="s">
        <v>171</v>
      </c>
      <c r="L119" s="123"/>
      <c r="M119" s="59" t="s">
        <v>1</v>
      </c>
      <c r="N119" s="60" t="s">
        <v>36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178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P121+P124+P166</f>
        <v>0</v>
      </c>
      <c r="Q120" s="63"/>
      <c r="R120" s="125">
        <f>R121+R124+R166</f>
        <v>3836.9</v>
      </c>
      <c r="S120" s="63"/>
      <c r="T120" s="126">
        <f>T121+T124+T166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162</v>
      </c>
      <c r="BK120" s="127">
        <f>BK121+BK124+BK166</f>
        <v>0</v>
      </c>
    </row>
    <row r="121" spans="1:65" s="12" customFormat="1" ht="25.9" customHeight="1">
      <c r="B121" s="128"/>
      <c r="D121" s="129" t="s">
        <v>71</v>
      </c>
      <c r="E121" s="130" t="s">
        <v>80</v>
      </c>
      <c r="F121" s="130" t="s">
        <v>182</v>
      </c>
      <c r="I121" s="131"/>
      <c r="J121" s="132">
        <f>BK121</f>
        <v>0</v>
      </c>
      <c r="L121" s="128"/>
      <c r="M121" s="133"/>
      <c r="N121" s="134"/>
      <c r="O121" s="134"/>
      <c r="P121" s="135">
        <f>SUM(P122:P123)</f>
        <v>0</v>
      </c>
      <c r="Q121" s="134"/>
      <c r="R121" s="135">
        <f>SUM(R122:R123)</f>
        <v>3836.9</v>
      </c>
      <c r="S121" s="134"/>
      <c r="T121" s="136">
        <f>SUM(T122:T123)</f>
        <v>0</v>
      </c>
      <c r="AR121" s="129" t="s">
        <v>195</v>
      </c>
      <c r="AT121" s="137" t="s">
        <v>71</v>
      </c>
      <c r="AU121" s="137" t="s">
        <v>72</v>
      </c>
      <c r="AY121" s="129" t="s">
        <v>181</v>
      </c>
      <c r="BK121" s="138">
        <f>SUM(BK122:BK123)</f>
        <v>0</v>
      </c>
    </row>
    <row r="122" spans="1:65" s="2" customFormat="1" ht="21.75" customHeight="1">
      <c r="A122" s="29"/>
      <c r="B122" s="141"/>
      <c r="C122" s="142" t="s">
        <v>80</v>
      </c>
      <c r="D122" s="142" t="s">
        <v>183</v>
      </c>
      <c r="E122" s="143" t="s">
        <v>462</v>
      </c>
      <c r="F122" s="144" t="s">
        <v>463</v>
      </c>
      <c r="G122" s="145" t="s">
        <v>434</v>
      </c>
      <c r="H122" s="146">
        <v>3836.9</v>
      </c>
      <c r="I122" s="147"/>
      <c r="J122" s="148">
        <f>ROUND(I122*H122,2)</f>
        <v>0</v>
      </c>
      <c r="K122" s="149"/>
      <c r="L122" s="150"/>
      <c r="M122" s="151" t="s">
        <v>1</v>
      </c>
      <c r="N122" s="152" t="s">
        <v>37</v>
      </c>
      <c r="O122" s="55"/>
      <c r="P122" s="153">
        <f>O122*H122</f>
        <v>0</v>
      </c>
      <c r="Q122" s="153">
        <v>1</v>
      </c>
      <c r="R122" s="153">
        <f>Q122*H122</f>
        <v>3836.9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187</v>
      </c>
      <c r="AT122" s="155" t="s">
        <v>183</v>
      </c>
      <c r="AU122" s="155" t="s">
        <v>80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464</v>
      </c>
    </row>
    <row r="123" spans="1:65" s="2" customFormat="1" ht="11.25">
      <c r="A123" s="29"/>
      <c r="B123" s="30"/>
      <c r="C123" s="29"/>
      <c r="D123" s="157" t="s">
        <v>190</v>
      </c>
      <c r="E123" s="29"/>
      <c r="F123" s="158" t="s">
        <v>463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80</v>
      </c>
    </row>
    <row r="124" spans="1:65" s="12" customFormat="1" ht="25.9" customHeight="1">
      <c r="B124" s="128"/>
      <c r="D124" s="129" t="s">
        <v>71</v>
      </c>
      <c r="E124" s="130" t="s">
        <v>179</v>
      </c>
      <c r="F124" s="130" t="s">
        <v>180</v>
      </c>
      <c r="I124" s="131"/>
      <c r="J124" s="132">
        <f>BK124</f>
        <v>0</v>
      </c>
      <c r="L124" s="128"/>
      <c r="M124" s="133"/>
      <c r="N124" s="134"/>
      <c r="O124" s="134"/>
      <c r="P124" s="135">
        <f>P125</f>
        <v>0</v>
      </c>
      <c r="Q124" s="134"/>
      <c r="R124" s="135">
        <f>R125</f>
        <v>0</v>
      </c>
      <c r="S124" s="134"/>
      <c r="T124" s="136">
        <f>T125</f>
        <v>0</v>
      </c>
      <c r="AR124" s="129" t="s">
        <v>80</v>
      </c>
      <c r="AT124" s="137" t="s">
        <v>71</v>
      </c>
      <c r="AU124" s="137" t="s">
        <v>72</v>
      </c>
      <c r="AY124" s="129" t="s">
        <v>181</v>
      </c>
      <c r="BK124" s="138">
        <f>BK125</f>
        <v>0</v>
      </c>
    </row>
    <row r="125" spans="1:65" s="12" customFormat="1" ht="22.9" customHeight="1">
      <c r="B125" s="128"/>
      <c r="D125" s="129" t="s">
        <v>71</v>
      </c>
      <c r="E125" s="139" t="s">
        <v>203</v>
      </c>
      <c r="F125" s="139" t="s">
        <v>365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SUM(P126:P165)</f>
        <v>0</v>
      </c>
      <c r="Q125" s="134"/>
      <c r="R125" s="135">
        <f>SUM(R126:R165)</f>
        <v>0</v>
      </c>
      <c r="S125" s="134"/>
      <c r="T125" s="136">
        <f>SUM(T126:T165)</f>
        <v>0</v>
      </c>
      <c r="AR125" s="129" t="s">
        <v>80</v>
      </c>
      <c r="AT125" s="137" t="s">
        <v>71</v>
      </c>
      <c r="AU125" s="137" t="s">
        <v>80</v>
      </c>
      <c r="AY125" s="129" t="s">
        <v>181</v>
      </c>
      <c r="BK125" s="138">
        <f>SUM(BK126:BK165)</f>
        <v>0</v>
      </c>
    </row>
    <row r="126" spans="1:65" s="2" customFormat="1" ht="24.2" customHeight="1">
      <c r="A126" s="29"/>
      <c r="B126" s="141"/>
      <c r="C126" s="162" t="s">
        <v>188</v>
      </c>
      <c r="D126" s="162" t="s">
        <v>220</v>
      </c>
      <c r="E126" s="163" t="s">
        <v>465</v>
      </c>
      <c r="F126" s="164" t="s">
        <v>466</v>
      </c>
      <c r="G126" s="165" t="s">
        <v>467</v>
      </c>
      <c r="H126" s="166">
        <v>0.01</v>
      </c>
      <c r="I126" s="167"/>
      <c r="J126" s="168">
        <f>ROUND(I126*H126,2)</f>
        <v>0</v>
      </c>
      <c r="K126" s="169"/>
      <c r="L126" s="30"/>
      <c r="M126" s="170" t="s">
        <v>1</v>
      </c>
      <c r="N126" s="171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188</v>
      </c>
      <c r="AT126" s="155" t="s">
        <v>220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468</v>
      </c>
    </row>
    <row r="127" spans="1:65" s="2" customFormat="1" ht="146.25">
      <c r="A127" s="29"/>
      <c r="B127" s="30"/>
      <c r="C127" s="29"/>
      <c r="D127" s="157" t="s">
        <v>190</v>
      </c>
      <c r="E127" s="29"/>
      <c r="F127" s="158" t="s">
        <v>469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21.75" customHeight="1">
      <c r="A128" s="29"/>
      <c r="B128" s="141"/>
      <c r="C128" s="162" t="s">
        <v>203</v>
      </c>
      <c r="D128" s="162" t="s">
        <v>220</v>
      </c>
      <c r="E128" s="163" t="s">
        <v>470</v>
      </c>
      <c r="F128" s="164" t="s">
        <v>471</v>
      </c>
      <c r="G128" s="165" t="s">
        <v>467</v>
      </c>
      <c r="H128" s="166">
        <v>2.13</v>
      </c>
      <c r="I128" s="167"/>
      <c r="J128" s="168">
        <f>ROUND(I128*H128,2)</f>
        <v>0</v>
      </c>
      <c r="K128" s="169"/>
      <c r="L128" s="30"/>
      <c r="M128" s="170" t="s">
        <v>1</v>
      </c>
      <c r="N128" s="171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188</v>
      </c>
      <c r="AT128" s="155" t="s">
        <v>220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472</v>
      </c>
    </row>
    <row r="129" spans="1:65" s="2" customFormat="1" ht="146.25">
      <c r="A129" s="29"/>
      <c r="B129" s="30"/>
      <c r="C129" s="29"/>
      <c r="D129" s="157" t="s">
        <v>190</v>
      </c>
      <c r="E129" s="29"/>
      <c r="F129" s="158" t="s">
        <v>473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16.5" customHeight="1">
      <c r="A130" s="29"/>
      <c r="B130" s="141"/>
      <c r="C130" s="162" t="s">
        <v>207</v>
      </c>
      <c r="D130" s="162" t="s">
        <v>220</v>
      </c>
      <c r="E130" s="163" t="s">
        <v>474</v>
      </c>
      <c r="F130" s="164" t="s">
        <v>475</v>
      </c>
      <c r="G130" s="165" t="s">
        <v>476</v>
      </c>
      <c r="H130" s="166">
        <v>2257</v>
      </c>
      <c r="I130" s="167"/>
      <c r="J130" s="168">
        <f>ROUND(I130*H130,2)</f>
        <v>0</v>
      </c>
      <c r="K130" s="169"/>
      <c r="L130" s="30"/>
      <c r="M130" s="170" t="s">
        <v>1</v>
      </c>
      <c r="N130" s="171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188</v>
      </c>
      <c r="AT130" s="155" t="s">
        <v>220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477</v>
      </c>
    </row>
    <row r="131" spans="1:65" s="2" customFormat="1" ht="48.75">
      <c r="A131" s="29"/>
      <c r="B131" s="30"/>
      <c r="C131" s="29"/>
      <c r="D131" s="157" t="s">
        <v>190</v>
      </c>
      <c r="E131" s="29"/>
      <c r="F131" s="158" t="s">
        <v>478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24.2" customHeight="1">
      <c r="A132" s="29"/>
      <c r="B132" s="141"/>
      <c r="C132" s="162" t="s">
        <v>211</v>
      </c>
      <c r="D132" s="162" t="s">
        <v>220</v>
      </c>
      <c r="E132" s="163" t="s">
        <v>479</v>
      </c>
      <c r="F132" s="164" t="s">
        <v>480</v>
      </c>
      <c r="G132" s="165" t="s">
        <v>413</v>
      </c>
      <c r="H132" s="166">
        <v>800</v>
      </c>
      <c r="I132" s="167"/>
      <c r="J132" s="168">
        <f>ROUND(I132*H132,2)</f>
        <v>0</v>
      </c>
      <c r="K132" s="169"/>
      <c r="L132" s="30"/>
      <c r="M132" s="170" t="s">
        <v>1</v>
      </c>
      <c r="N132" s="171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188</v>
      </c>
      <c r="AT132" s="155" t="s">
        <v>220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481</v>
      </c>
    </row>
    <row r="133" spans="1:65" s="2" customFormat="1" ht="39">
      <c r="A133" s="29"/>
      <c r="B133" s="30"/>
      <c r="C133" s="29"/>
      <c r="D133" s="157" t="s">
        <v>190</v>
      </c>
      <c r="E133" s="29"/>
      <c r="F133" s="158" t="s">
        <v>482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24.2" customHeight="1">
      <c r="A134" s="29"/>
      <c r="B134" s="141"/>
      <c r="C134" s="162" t="s">
        <v>187</v>
      </c>
      <c r="D134" s="162" t="s">
        <v>220</v>
      </c>
      <c r="E134" s="163" t="s">
        <v>483</v>
      </c>
      <c r="F134" s="164" t="s">
        <v>484</v>
      </c>
      <c r="G134" s="165" t="s">
        <v>467</v>
      </c>
      <c r="H134" s="166">
        <v>2.14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188</v>
      </c>
      <c r="AT134" s="155" t="s">
        <v>220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485</v>
      </c>
    </row>
    <row r="135" spans="1:65" s="2" customFormat="1" ht="48.75">
      <c r="A135" s="29"/>
      <c r="B135" s="30"/>
      <c r="C135" s="29"/>
      <c r="D135" s="157" t="s">
        <v>190</v>
      </c>
      <c r="E135" s="29"/>
      <c r="F135" s="158" t="s">
        <v>486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4.2" customHeight="1">
      <c r="A136" s="29"/>
      <c r="B136" s="141"/>
      <c r="C136" s="162" t="s">
        <v>219</v>
      </c>
      <c r="D136" s="162" t="s">
        <v>220</v>
      </c>
      <c r="E136" s="163" t="s">
        <v>487</v>
      </c>
      <c r="F136" s="164" t="s">
        <v>488</v>
      </c>
      <c r="G136" s="165" t="s">
        <v>467</v>
      </c>
      <c r="H136" s="166">
        <v>2.14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188</v>
      </c>
      <c r="AT136" s="155" t="s">
        <v>220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489</v>
      </c>
    </row>
    <row r="137" spans="1:65" s="2" customFormat="1" ht="48.75">
      <c r="A137" s="29"/>
      <c r="B137" s="30"/>
      <c r="C137" s="29"/>
      <c r="D137" s="157" t="s">
        <v>190</v>
      </c>
      <c r="E137" s="29"/>
      <c r="F137" s="158" t="s">
        <v>490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24.2" customHeight="1">
      <c r="A138" s="29"/>
      <c r="B138" s="141"/>
      <c r="C138" s="162" t="s">
        <v>225</v>
      </c>
      <c r="D138" s="162" t="s">
        <v>220</v>
      </c>
      <c r="E138" s="163" t="s">
        <v>491</v>
      </c>
      <c r="F138" s="164" t="s">
        <v>492</v>
      </c>
      <c r="G138" s="165" t="s">
        <v>368</v>
      </c>
      <c r="H138" s="166">
        <v>176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188</v>
      </c>
      <c r="AT138" s="155" t="s">
        <v>220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493</v>
      </c>
    </row>
    <row r="139" spans="1:65" s="2" customFormat="1" ht="29.25">
      <c r="A139" s="29"/>
      <c r="B139" s="30"/>
      <c r="C139" s="29"/>
      <c r="D139" s="157" t="s">
        <v>190</v>
      </c>
      <c r="E139" s="29"/>
      <c r="F139" s="158" t="s">
        <v>494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24.2" customHeight="1">
      <c r="A140" s="29"/>
      <c r="B140" s="141"/>
      <c r="C140" s="162" t="s">
        <v>229</v>
      </c>
      <c r="D140" s="162" t="s">
        <v>220</v>
      </c>
      <c r="E140" s="163" t="s">
        <v>495</v>
      </c>
      <c r="F140" s="164" t="s">
        <v>496</v>
      </c>
      <c r="G140" s="165" t="s">
        <v>467</v>
      </c>
      <c r="H140" s="166">
        <v>2.14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188</v>
      </c>
      <c r="AT140" s="155" t="s">
        <v>220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497</v>
      </c>
    </row>
    <row r="141" spans="1:65" s="2" customFormat="1" ht="78">
      <c r="A141" s="29"/>
      <c r="B141" s="30"/>
      <c r="C141" s="29"/>
      <c r="D141" s="157" t="s">
        <v>190</v>
      </c>
      <c r="E141" s="29"/>
      <c r="F141" s="158" t="s">
        <v>498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2" customFormat="1" ht="24.2" customHeight="1">
      <c r="A142" s="29"/>
      <c r="B142" s="141"/>
      <c r="C142" s="162" t="s">
        <v>8</v>
      </c>
      <c r="D142" s="162" t="s">
        <v>220</v>
      </c>
      <c r="E142" s="163" t="s">
        <v>499</v>
      </c>
      <c r="F142" s="164" t="s">
        <v>500</v>
      </c>
      <c r="G142" s="165" t="s">
        <v>467</v>
      </c>
      <c r="H142" s="166">
        <v>2.14</v>
      </c>
      <c r="I142" s="167"/>
      <c r="J142" s="168">
        <f>ROUND(I142*H142,2)</f>
        <v>0</v>
      </c>
      <c r="K142" s="169"/>
      <c r="L142" s="30"/>
      <c r="M142" s="170" t="s">
        <v>1</v>
      </c>
      <c r="N142" s="171" t="s">
        <v>37</v>
      </c>
      <c r="O142" s="55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188</v>
      </c>
      <c r="AT142" s="155" t="s">
        <v>220</v>
      </c>
      <c r="AU142" s="155" t="s">
        <v>82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501</v>
      </c>
    </row>
    <row r="143" spans="1:65" s="2" customFormat="1" ht="39">
      <c r="A143" s="29"/>
      <c r="B143" s="30"/>
      <c r="C143" s="29"/>
      <c r="D143" s="157" t="s">
        <v>190</v>
      </c>
      <c r="E143" s="29"/>
      <c r="F143" s="158" t="s">
        <v>502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82</v>
      </c>
    </row>
    <row r="144" spans="1:65" s="2" customFormat="1" ht="24.2" customHeight="1">
      <c r="A144" s="29"/>
      <c r="B144" s="141"/>
      <c r="C144" s="162" t="s">
        <v>236</v>
      </c>
      <c r="D144" s="162" t="s">
        <v>220</v>
      </c>
      <c r="E144" s="163" t="s">
        <v>503</v>
      </c>
      <c r="F144" s="164" t="s">
        <v>504</v>
      </c>
      <c r="G144" s="165" t="s">
        <v>505</v>
      </c>
      <c r="H144" s="166">
        <v>18</v>
      </c>
      <c r="I144" s="167"/>
      <c r="J144" s="168">
        <f>ROUND(I144*H144,2)</f>
        <v>0</v>
      </c>
      <c r="K144" s="169"/>
      <c r="L144" s="30"/>
      <c r="M144" s="170" t="s">
        <v>1</v>
      </c>
      <c r="N144" s="171" t="s">
        <v>37</v>
      </c>
      <c r="O144" s="55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188</v>
      </c>
      <c r="AT144" s="155" t="s">
        <v>220</v>
      </c>
      <c r="AU144" s="155" t="s">
        <v>82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506</v>
      </c>
    </row>
    <row r="145" spans="1:65" s="2" customFormat="1" ht="87.75">
      <c r="A145" s="29"/>
      <c r="B145" s="30"/>
      <c r="C145" s="29"/>
      <c r="D145" s="157" t="s">
        <v>190</v>
      </c>
      <c r="E145" s="29"/>
      <c r="F145" s="158" t="s">
        <v>507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82</v>
      </c>
    </row>
    <row r="146" spans="1:65" s="2" customFormat="1" ht="24.2" customHeight="1">
      <c r="A146" s="29"/>
      <c r="B146" s="141"/>
      <c r="C146" s="162" t="s">
        <v>241</v>
      </c>
      <c r="D146" s="162" t="s">
        <v>220</v>
      </c>
      <c r="E146" s="163" t="s">
        <v>508</v>
      </c>
      <c r="F146" s="164" t="s">
        <v>509</v>
      </c>
      <c r="G146" s="165" t="s">
        <v>505</v>
      </c>
      <c r="H146" s="166">
        <v>20</v>
      </c>
      <c r="I146" s="167"/>
      <c r="J146" s="168">
        <f>ROUND(I146*H146,2)</f>
        <v>0</v>
      </c>
      <c r="K146" s="169"/>
      <c r="L146" s="30"/>
      <c r="M146" s="170" t="s">
        <v>1</v>
      </c>
      <c r="N146" s="171" t="s">
        <v>37</v>
      </c>
      <c r="O146" s="55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188</v>
      </c>
      <c r="AT146" s="155" t="s">
        <v>220</v>
      </c>
      <c r="AU146" s="155" t="s">
        <v>82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510</v>
      </c>
    </row>
    <row r="147" spans="1:65" s="2" customFormat="1" ht="68.25">
      <c r="A147" s="29"/>
      <c r="B147" s="30"/>
      <c r="C147" s="29"/>
      <c r="D147" s="157" t="s">
        <v>190</v>
      </c>
      <c r="E147" s="29"/>
      <c r="F147" s="158" t="s">
        <v>511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82</v>
      </c>
    </row>
    <row r="148" spans="1:65" s="2" customFormat="1" ht="24.2" customHeight="1">
      <c r="A148" s="29"/>
      <c r="B148" s="141"/>
      <c r="C148" s="162" t="s">
        <v>245</v>
      </c>
      <c r="D148" s="162" t="s">
        <v>220</v>
      </c>
      <c r="E148" s="163" t="s">
        <v>512</v>
      </c>
      <c r="F148" s="164" t="s">
        <v>513</v>
      </c>
      <c r="G148" s="165" t="s">
        <v>505</v>
      </c>
      <c r="H148" s="166">
        <v>14</v>
      </c>
      <c r="I148" s="167"/>
      <c r="J148" s="168">
        <f>ROUND(I148*H148,2)</f>
        <v>0</v>
      </c>
      <c r="K148" s="169"/>
      <c r="L148" s="30"/>
      <c r="M148" s="170" t="s">
        <v>1</v>
      </c>
      <c r="N148" s="171" t="s">
        <v>37</v>
      </c>
      <c r="O148" s="55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188</v>
      </c>
      <c r="AT148" s="155" t="s">
        <v>220</v>
      </c>
      <c r="AU148" s="155" t="s">
        <v>82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514</v>
      </c>
    </row>
    <row r="149" spans="1:65" s="2" customFormat="1" ht="29.25">
      <c r="A149" s="29"/>
      <c r="B149" s="30"/>
      <c r="C149" s="29"/>
      <c r="D149" s="157" t="s">
        <v>190</v>
      </c>
      <c r="E149" s="29"/>
      <c r="F149" s="158" t="s">
        <v>515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82</v>
      </c>
    </row>
    <row r="150" spans="1:65" s="2" customFormat="1" ht="24.2" customHeight="1">
      <c r="A150" s="29"/>
      <c r="B150" s="141"/>
      <c r="C150" s="162" t="s">
        <v>249</v>
      </c>
      <c r="D150" s="162" t="s">
        <v>220</v>
      </c>
      <c r="E150" s="163" t="s">
        <v>516</v>
      </c>
      <c r="F150" s="164" t="s">
        <v>517</v>
      </c>
      <c r="G150" s="165" t="s">
        <v>505</v>
      </c>
      <c r="H150" s="166">
        <v>20</v>
      </c>
      <c r="I150" s="167"/>
      <c r="J150" s="168">
        <f>ROUND(I150*H150,2)</f>
        <v>0</v>
      </c>
      <c r="K150" s="169"/>
      <c r="L150" s="30"/>
      <c r="M150" s="170" t="s">
        <v>1</v>
      </c>
      <c r="N150" s="171" t="s">
        <v>37</v>
      </c>
      <c r="O150" s="55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188</v>
      </c>
      <c r="AT150" s="155" t="s">
        <v>220</v>
      </c>
      <c r="AU150" s="155" t="s">
        <v>82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518</v>
      </c>
    </row>
    <row r="151" spans="1:65" s="2" customFormat="1" ht="58.5">
      <c r="A151" s="29"/>
      <c r="B151" s="30"/>
      <c r="C151" s="29"/>
      <c r="D151" s="157" t="s">
        <v>190</v>
      </c>
      <c r="E151" s="29"/>
      <c r="F151" s="158" t="s">
        <v>519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82</v>
      </c>
    </row>
    <row r="152" spans="1:65" s="2" customFormat="1" ht="24.2" customHeight="1">
      <c r="A152" s="29"/>
      <c r="B152" s="141"/>
      <c r="C152" s="162" t="s">
        <v>253</v>
      </c>
      <c r="D152" s="162" t="s">
        <v>220</v>
      </c>
      <c r="E152" s="163" t="s">
        <v>520</v>
      </c>
      <c r="F152" s="164" t="s">
        <v>521</v>
      </c>
      <c r="G152" s="165" t="s">
        <v>413</v>
      </c>
      <c r="H152" s="166">
        <v>4380</v>
      </c>
      <c r="I152" s="167"/>
      <c r="J152" s="168">
        <f>ROUND(I152*H152,2)</f>
        <v>0</v>
      </c>
      <c r="K152" s="169"/>
      <c r="L152" s="30"/>
      <c r="M152" s="170" t="s">
        <v>1</v>
      </c>
      <c r="N152" s="171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188</v>
      </c>
      <c r="AT152" s="155" t="s">
        <v>220</v>
      </c>
      <c r="AU152" s="155" t="s">
        <v>82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522</v>
      </c>
    </row>
    <row r="153" spans="1:65" s="2" customFormat="1" ht="48.75">
      <c r="A153" s="29"/>
      <c r="B153" s="30"/>
      <c r="C153" s="29"/>
      <c r="D153" s="157" t="s">
        <v>190</v>
      </c>
      <c r="E153" s="29"/>
      <c r="F153" s="158" t="s">
        <v>523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82</v>
      </c>
    </row>
    <row r="154" spans="1:65" s="2" customFormat="1" ht="24.2" customHeight="1">
      <c r="A154" s="29"/>
      <c r="B154" s="141"/>
      <c r="C154" s="162" t="s">
        <v>257</v>
      </c>
      <c r="D154" s="162" t="s">
        <v>220</v>
      </c>
      <c r="E154" s="163" t="s">
        <v>524</v>
      </c>
      <c r="F154" s="164" t="s">
        <v>525</v>
      </c>
      <c r="G154" s="165" t="s">
        <v>413</v>
      </c>
      <c r="H154" s="166">
        <v>4380</v>
      </c>
      <c r="I154" s="167"/>
      <c r="J154" s="168">
        <f>ROUND(I154*H154,2)</f>
        <v>0</v>
      </c>
      <c r="K154" s="169"/>
      <c r="L154" s="30"/>
      <c r="M154" s="170" t="s">
        <v>1</v>
      </c>
      <c r="N154" s="171" t="s">
        <v>37</v>
      </c>
      <c r="O154" s="55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188</v>
      </c>
      <c r="AT154" s="155" t="s">
        <v>220</v>
      </c>
      <c r="AU154" s="155" t="s">
        <v>82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526</v>
      </c>
    </row>
    <row r="155" spans="1:65" s="2" customFormat="1" ht="58.5">
      <c r="A155" s="29"/>
      <c r="B155" s="30"/>
      <c r="C155" s="29"/>
      <c r="D155" s="157" t="s">
        <v>190</v>
      </c>
      <c r="E155" s="29"/>
      <c r="F155" s="158" t="s">
        <v>527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82</v>
      </c>
    </row>
    <row r="156" spans="1:65" s="2" customFormat="1" ht="16.5" customHeight="1">
      <c r="A156" s="29"/>
      <c r="B156" s="141"/>
      <c r="C156" s="162" t="s">
        <v>262</v>
      </c>
      <c r="D156" s="162" t="s">
        <v>220</v>
      </c>
      <c r="E156" s="163" t="s">
        <v>528</v>
      </c>
      <c r="F156" s="164" t="s">
        <v>529</v>
      </c>
      <c r="G156" s="165" t="s">
        <v>434</v>
      </c>
      <c r="H156" s="166">
        <v>97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188</v>
      </c>
      <c r="AT156" s="155" t="s">
        <v>220</v>
      </c>
      <c r="AU156" s="155" t="s">
        <v>82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530</v>
      </c>
    </row>
    <row r="157" spans="1:65" s="2" customFormat="1" ht="29.25">
      <c r="A157" s="29"/>
      <c r="B157" s="30"/>
      <c r="C157" s="29"/>
      <c r="D157" s="157" t="s">
        <v>190</v>
      </c>
      <c r="E157" s="29"/>
      <c r="F157" s="158" t="s">
        <v>531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82</v>
      </c>
    </row>
    <row r="158" spans="1:65" s="2" customFormat="1" ht="16.5" customHeight="1">
      <c r="A158" s="29"/>
      <c r="B158" s="141"/>
      <c r="C158" s="162" t="s">
        <v>267</v>
      </c>
      <c r="D158" s="162" t="s">
        <v>220</v>
      </c>
      <c r="E158" s="163" t="s">
        <v>532</v>
      </c>
      <c r="F158" s="164" t="s">
        <v>533</v>
      </c>
      <c r="G158" s="165" t="s">
        <v>434</v>
      </c>
      <c r="H158" s="166">
        <v>948</v>
      </c>
      <c r="I158" s="167"/>
      <c r="J158" s="168">
        <f>ROUND(I158*H158,2)</f>
        <v>0</v>
      </c>
      <c r="K158" s="169"/>
      <c r="L158" s="30"/>
      <c r="M158" s="170" t="s">
        <v>1</v>
      </c>
      <c r="N158" s="171" t="s">
        <v>37</v>
      </c>
      <c r="O158" s="55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188</v>
      </c>
      <c r="AT158" s="155" t="s">
        <v>220</v>
      </c>
      <c r="AU158" s="155" t="s">
        <v>82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188</v>
      </c>
      <c r="BM158" s="155" t="s">
        <v>534</v>
      </c>
    </row>
    <row r="159" spans="1:65" s="2" customFormat="1" ht="29.25">
      <c r="A159" s="29"/>
      <c r="B159" s="30"/>
      <c r="C159" s="29"/>
      <c r="D159" s="157" t="s">
        <v>190</v>
      </c>
      <c r="E159" s="29"/>
      <c r="F159" s="158" t="s">
        <v>535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82</v>
      </c>
    </row>
    <row r="160" spans="1:65" s="2" customFormat="1" ht="16.5" customHeight="1">
      <c r="A160" s="29"/>
      <c r="B160" s="141"/>
      <c r="C160" s="162" t="s">
        <v>7</v>
      </c>
      <c r="D160" s="162" t="s">
        <v>220</v>
      </c>
      <c r="E160" s="163" t="s">
        <v>536</v>
      </c>
      <c r="F160" s="164" t="s">
        <v>537</v>
      </c>
      <c r="G160" s="165" t="s">
        <v>434</v>
      </c>
      <c r="H160" s="166">
        <v>212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188</v>
      </c>
      <c r="AT160" s="155" t="s">
        <v>220</v>
      </c>
      <c r="AU160" s="155" t="s">
        <v>82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188</v>
      </c>
      <c r="BM160" s="155" t="s">
        <v>538</v>
      </c>
    </row>
    <row r="161" spans="1:65" s="2" customFormat="1" ht="19.5">
      <c r="A161" s="29"/>
      <c r="B161" s="30"/>
      <c r="C161" s="29"/>
      <c r="D161" s="157" t="s">
        <v>190</v>
      </c>
      <c r="E161" s="29"/>
      <c r="F161" s="158" t="s">
        <v>539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82</v>
      </c>
    </row>
    <row r="162" spans="1:65" s="2" customFormat="1" ht="16.5" customHeight="1">
      <c r="A162" s="29"/>
      <c r="B162" s="141"/>
      <c r="C162" s="162" t="s">
        <v>274</v>
      </c>
      <c r="D162" s="162" t="s">
        <v>220</v>
      </c>
      <c r="E162" s="163" t="s">
        <v>540</v>
      </c>
      <c r="F162" s="164" t="s">
        <v>541</v>
      </c>
      <c r="G162" s="165" t="s">
        <v>434</v>
      </c>
      <c r="H162" s="166">
        <v>2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188</v>
      </c>
      <c r="AT162" s="155" t="s">
        <v>220</v>
      </c>
      <c r="AU162" s="155" t="s">
        <v>82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188</v>
      </c>
      <c r="BM162" s="155" t="s">
        <v>542</v>
      </c>
    </row>
    <row r="163" spans="1:65" s="2" customFormat="1" ht="29.25">
      <c r="A163" s="29"/>
      <c r="B163" s="30"/>
      <c r="C163" s="29"/>
      <c r="D163" s="157" t="s">
        <v>190</v>
      </c>
      <c r="E163" s="29"/>
      <c r="F163" s="158" t="s">
        <v>543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82</v>
      </c>
    </row>
    <row r="164" spans="1:65" s="2" customFormat="1" ht="24.2" customHeight="1">
      <c r="A164" s="29"/>
      <c r="B164" s="141"/>
      <c r="C164" s="162" t="s">
        <v>278</v>
      </c>
      <c r="D164" s="162" t="s">
        <v>220</v>
      </c>
      <c r="E164" s="163" t="s">
        <v>544</v>
      </c>
      <c r="F164" s="164" t="s">
        <v>545</v>
      </c>
      <c r="G164" s="165" t="s">
        <v>434</v>
      </c>
      <c r="H164" s="166">
        <v>1274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546</v>
      </c>
    </row>
    <row r="165" spans="1:65" s="2" customFormat="1" ht="48.75">
      <c r="A165" s="29"/>
      <c r="B165" s="30"/>
      <c r="C165" s="29"/>
      <c r="D165" s="157" t="s">
        <v>190</v>
      </c>
      <c r="E165" s="29"/>
      <c r="F165" s="158" t="s">
        <v>547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12" customFormat="1" ht="25.9" customHeight="1">
      <c r="B166" s="128"/>
      <c r="D166" s="129" t="s">
        <v>71</v>
      </c>
      <c r="E166" s="130" t="s">
        <v>430</v>
      </c>
      <c r="F166" s="130" t="s">
        <v>431</v>
      </c>
      <c r="I166" s="131"/>
      <c r="J166" s="132">
        <f>BK166</f>
        <v>0</v>
      </c>
      <c r="L166" s="128"/>
      <c r="M166" s="133"/>
      <c r="N166" s="134"/>
      <c r="O166" s="134"/>
      <c r="P166" s="135">
        <f>SUM(P167:P196)</f>
        <v>0</v>
      </c>
      <c r="Q166" s="134"/>
      <c r="R166" s="135">
        <f>SUM(R167:R196)</f>
        <v>0</v>
      </c>
      <c r="S166" s="134"/>
      <c r="T166" s="136">
        <f>SUM(T167:T196)</f>
        <v>0</v>
      </c>
      <c r="AR166" s="129" t="s">
        <v>188</v>
      </c>
      <c r="AT166" s="137" t="s">
        <v>71</v>
      </c>
      <c r="AU166" s="137" t="s">
        <v>72</v>
      </c>
      <c r="AY166" s="129" t="s">
        <v>181</v>
      </c>
      <c r="BK166" s="138">
        <f>SUM(BK167:BK196)</f>
        <v>0</v>
      </c>
    </row>
    <row r="167" spans="1:65" s="2" customFormat="1" ht="37.9" customHeight="1">
      <c r="A167" s="29"/>
      <c r="B167" s="141"/>
      <c r="C167" s="162" t="s">
        <v>347</v>
      </c>
      <c r="D167" s="162" t="s">
        <v>220</v>
      </c>
      <c r="E167" s="163" t="s">
        <v>432</v>
      </c>
      <c r="F167" s="164" t="s">
        <v>433</v>
      </c>
      <c r="G167" s="165" t="s">
        <v>434</v>
      </c>
      <c r="H167" s="166">
        <v>3837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435</v>
      </c>
      <c r="AT167" s="155" t="s">
        <v>220</v>
      </c>
      <c r="AU167" s="155" t="s">
        <v>80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435</v>
      </c>
      <c r="BM167" s="155" t="s">
        <v>548</v>
      </c>
    </row>
    <row r="168" spans="1:65" s="2" customFormat="1" ht="68.25">
      <c r="A168" s="29"/>
      <c r="B168" s="30"/>
      <c r="C168" s="29"/>
      <c r="D168" s="157" t="s">
        <v>190</v>
      </c>
      <c r="E168" s="29"/>
      <c r="F168" s="158" t="s">
        <v>437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80</v>
      </c>
    </row>
    <row r="169" spans="1:65" s="2" customFormat="1" ht="44.25" customHeight="1">
      <c r="A169" s="29"/>
      <c r="B169" s="141"/>
      <c r="C169" s="162" t="s">
        <v>349</v>
      </c>
      <c r="D169" s="162" t="s">
        <v>220</v>
      </c>
      <c r="E169" s="163" t="s">
        <v>438</v>
      </c>
      <c r="F169" s="164" t="s">
        <v>439</v>
      </c>
      <c r="G169" s="165" t="s">
        <v>434</v>
      </c>
      <c r="H169" s="166">
        <v>3837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435</v>
      </c>
      <c r="AT169" s="155" t="s">
        <v>220</v>
      </c>
      <c r="AU169" s="155" t="s">
        <v>80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435</v>
      </c>
      <c r="BM169" s="155" t="s">
        <v>549</v>
      </c>
    </row>
    <row r="170" spans="1:65" s="2" customFormat="1" ht="68.25">
      <c r="A170" s="29"/>
      <c r="B170" s="30"/>
      <c r="C170" s="29"/>
      <c r="D170" s="157" t="s">
        <v>190</v>
      </c>
      <c r="E170" s="29"/>
      <c r="F170" s="158" t="s">
        <v>441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80</v>
      </c>
    </row>
    <row r="171" spans="1:65" s="2" customFormat="1" ht="37.9" customHeight="1">
      <c r="A171" s="29"/>
      <c r="B171" s="141"/>
      <c r="C171" s="162" t="s">
        <v>353</v>
      </c>
      <c r="D171" s="162" t="s">
        <v>220</v>
      </c>
      <c r="E171" s="163" t="s">
        <v>432</v>
      </c>
      <c r="F171" s="164" t="s">
        <v>433</v>
      </c>
      <c r="G171" s="165" t="s">
        <v>434</v>
      </c>
      <c r="H171" s="166">
        <v>4514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435</v>
      </c>
      <c r="AT171" s="155" t="s">
        <v>220</v>
      </c>
      <c r="AU171" s="155" t="s">
        <v>80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435</v>
      </c>
      <c r="BM171" s="155" t="s">
        <v>550</v>
      </c>
    </row>
    <row r="172" spans="1:65" s="2" customFormat="1" ht="68.25">
      <c r="A172" s="29"/>
      <c r="B172" s="30"/>
      <c r="C172" s="29"/>
      <c r="D172" s="157" t="s">
        <v>190</v>
      </c>
      <c r="E172" s="29"/>
      <c r="F172" s="158" t="s">
        <v>437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80</v>
      </c>
    </row>
    <row r="173" spans="1:65" s="2" customFormat="1" ht="44.25" customHeight="1">
      <c r="A173" s="29"/>
      <c r="B173" s="141"/>
      <c r="C173" s="162" t="s">
        <v>355</v>
      </c>
      <c r="D173" s="162" t="s">
        <v>220</v>
      </c>
      <c r="E173" s="163" t="s">
        <v>438</v>
      </c>
      <c r="F173" s="164" t="s">
        <v>439</v>
      </c>
      <c r="G173" s="165" t="s">
        <v>434</v>
      </c>
      <c r="H173" s="166">
        <v>4514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435</v>
      </c>
      <c r="AT173" s="155" t="s">
        <v>220</v>
      </c>
      <c r="AU173" s="155" t="s">
        <v>80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435</v>
      </c>
      <c r="BM173" s="155" t="s">
        <v>551</v>
      </c>
    </row>
    <row r="174" spans="1:65" s="2" customFormat="1" ht="68.25">
      <c r="A174" s="29"/>
      <c r="B174" s="30"/>
      <c r="C174" s="29"/>
      <c r="D174" s="157" t="s">
        <v>190</v>
      </c>
      <c r="E174" s="29"/>
      <c r="F174" s="158" t="s">
        <v>441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80</v>
      </c>
    </row>
    <row r="175" spans="1:65" s="2" customFormat="1" ht="49.15" customHeight="1">
      <c r="A175" s="29"/>
      <c r="B175" s="141"/>
      <c r="C175" s="162" t="s">
        <v>359</v>
      </c>
      <c r="D175" s="162" t="s">
        <v>220</v>
      </c>
      <c r="E175" s="163" t="s">
        <v>442</v>
      </c>
      <c r="F175" s="164" t="s">
        <v>443</v>
      </c>
      <c r="G175" s="165" t="s">
        <v>434</v>
      </c>
      <c r="H175" s="166">
        <v>1166.4100000000001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435</v>
      </c>
      <c r="AT175" s="155" t="s">
        <v>220</v>
      </c>
      <c r="AU175" s="155" t="s">
        <v>80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435</v>
      </c>
      <c r="BM175" s="155" t="s">
        <v>552</v>
      </c>
    </row>
    <row r="176" spans="1:65" s="2" customFormat="1" ht="68.25">
      <c r="A176" s="29"/>
      <c r="B176" s="30"/>
      <c r="C176" s="29"/>
      <c r="D176" s="157" t="s">
        <v>190</v>
      </c>
      <c r="E176" s="29"/>
      <c r="F176" s="158" t="s">
        <v>445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80</v>
      </c>
    </row>
    <row r="177" spans="1:65" s="2" customFormat="1" ht="55.5" customHeight="1">
      <c r="A177" s="29"/>
      <c r="B177" s="141"/>
      <c r="C177" s="162" t="s">
        <v>553</v>
      </c>
      <c r="D177" s="162" t="s">
        <v>220</v>
      </c>
      <c r="E177" s="163" t="s">
        <v>446</v>
      </c>
      <c r="F177" s="164" t="s">
        <v>447</v>
      </c>
      <c r="G177" s="165" t="s">
        <v>434</v>
      </c>
      <c r="H177" s="166">
        <v>20995.38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435</v>
      </c>
      <c r="AT177" s="155" t="s">
        <v>220</v>
      </c>
      <c r="AU177" s="155" t="s">
        <v>80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435</v>
      </c>
      <c r="BM177" s="155" t="s">
        <v>554</v>
      </c>
    </row>
    <row r="178" spans="1:65" s="2" customFormat="1" ht="78">
      <c r="A178" s="29"/>
      <c r="B178" s="30"/>
      <c r="C178" s="29"/>
      <c r="D178" s="157" t="s">
        <v>190</v>
      </c>
      <c r="E178" s="29"/>
      <c r="F178" s="158" t="s">
        <v>449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80</v>
      </c>
    </row>
    <row r="179" spans="1:65" s="2" customFormat="1" ht="24.2" customHeight="1">
      <c r="A179" s="29"/>
      <c r="B179" s="141"/>
      <c r="C179" s="162" t="s">
        <v>555</v>
      </c>
      <c r="D179" s="162" t="s">
        <v>220</v>
      </c>
      <c r="E179" s="163" t="s">
        <v>556</v>
      </c>
      <c r="F179" s="164" t="s">
        <v>557</v>
      </c>
      <c r="G179" s="165" t="s">
        <v>434</v>
      </c>
      <c r="H179" s="166">
        <v>1166.4100000000001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435</v>
      </c>
      <c r="AT179" s="155" t="s">
        <v>220</v>
      </c>
      <c r="AU179" s="155" t="s">
        <v>80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435</v>
      </c>
      <c r="BM179" s="155" t="s">
        <v>558</v>
      </c>
    </row>
    <row r="180" spans="1:65" s="2" customFormat="1" ht="29.25">
      <c r="A180" s="29"/>
      <c r="B180" s="30"/>
      <c r="C180" s="29"/>
      <c r="D180" s="157" t="s">
        <v>190</v>
      </c>
      <c r="E180" s="29"/>
      <c r="F180" s="158" t="s">
        <v>559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80</v>
      </c>
    </row>
    <row r="181" spans="1:65" s="2" customFormat="1" ht="49.15" customHeight="1">
      <c r="A181" s="29"/>
      <c r="B181" s="141"/>
      <c r="C181" s="162" t="s">
        <v>560</v>
      </c>
      <c r="D181" s="162" t="s">
        <v>220</v>
      </c>
      <c r="E181" s="163" t="s">
        <v>442</v>
      </c>
      <c r="F181" s="164" t="s">
        <v>443</v>
      </c>
      <c r="G181" s="165" t="s">
        <v>434</v>
      </c>
      <c r="H181" s="166">
        <v>213.36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435</v>
      </c>
      <c r="AT181" s="155" t="s">
        <v>220</v>
      </c>
      <c r="AU181" s="155" t="s">
        <v>80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435</v>
      </c>
      <c r="BM181" s="155" t="s">
        <v>561</v>
      </c>
    </row>
    <row r="182" spans="1:65" s="2" customFormat="1" ht="68.25">
      <c r="A182" s="29"/>
      <c r="B182" s="30"/>
      <c r="C182" s="29"/>
      <c r="D182" s="157" t="s">
        <v>190</v>
      </c>
      <c r="E182" s="29"/>
      <c r="F182" s="158" t="s">
        <v>445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80</v>
      </c>
    </row>
    <row r="183" spans="1:65" s="2" customFormat="1" ht="55.5" customHeight="1">
      <c r="A183" s="29"/>
      <c r="B183" s="141"/>
      <c r="C183" s="162" t="s">
        <v>562</v>
      </c>
      <c r="D183" s="162" t="s">
        <v>220</v>
      </c>
      <c r="E183" s="163" t="s">
        <v>446</v>
      </c>
      <c r="F183" s="164" t="s">
        <v>447</v>
      </c>
      <c r="G183" s="165" t="s">
        <v>434</v>
      </c>
      <c r="H183" s="166">
        <v>5974.08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435</v>
      </c>
      <c r="AT183" s="155" t="s">
        <v>220</v>
      </c>
      <c r="AU183" s="155" t="s">
        <v>80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435</v>
      </c>
      <c r="BM183" s="155" t="s">
        <v>563</v>
      </c>
    </row>
    <row r="184" spans="1:65" s="2" customFormat="1" ht="78">
      <c r="A184" s="29"/>
      <c r="B184" s="30"/>
      <c r="C184" s="29"/>
      <c r="D184" s="157" t="s">
        <v>190</v>
      </c>
      <c r="E184" s="29"/>
      <c r="F184" s="158" t="s">
        <v>449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80</v>
      </c>
    </row>
    <row r="185" spans="1:65" s="2" customFormat="1" ht="24.2" customHeight="1">
      <c r="A185" s="29"/>
      <c r="B185" s="141"/>
      <c r="C185" s="162" t="s">
        <v>564</v>
      </c>
      <c r="D185" s="162" t="s">
        <v>220</v>
      </c>
      <c r="E185" s="163" t="s">
        <v>556</v>
      </c>
      <c r="F185" s="164" t="s">
        <v>557</v>
      </c>
      <c r="G185" s="165" t="s">
        <v>434</v>
      </c>
      <c r="H185" s="166">
        <v>213.36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435</v>
      </c>
      <c r="AT185" s="155" t="s">
        <v>220</v>
      </c>
      <c r="AU185" s="155" t="s">
        <v>80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435</v>
      </c>
      <c r="BM185" s="155" t="s">
        <v>565</v>
      </c>
    </row>
    <row r="186" spans="1:65" s="2" customFormat="1" ht="29.25">
      <c r="A186" s="29"/>
      <c r="B186" s="30"/>
      <c r="C186" s="29"/>
      <c r="D186" s="157" t="s">
        <v>190</v>
      </c>
      <c r="E186" s="29"/>
      <c r="F186" s="158" t="s">
        <v>559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80</v>
      </c>
    </row>
    <row r="187" spans="1:65" s="2" customFormat="1" ht="49.15" customHeight="1">
      <c r="A187" s="29"/>
      <c r="B187" s="141"/>
      <c r="C187" s="162" t="s">
        <v>566</v>
      </c>
      <c r="D187" s="162" t="s">
        <v>220</v>
      </c>
      <c r="E187" s="163" t="s">
        <v>442</v>
      </c>
      <c r="F187" s="164" t="s">
        <v>443</v>
      </c>
      <c r="G187" s="165" t="s">
        <v>434</v>
      </c>
      <c r="H187" s="166">
        <v>950.13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435</v>
      </c>
      <c r="AT187" s="155" t="s">
        <v>220</v>
      </c>
      <c r="AU187" s="155" t="s">
        <v>80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435</v>
      </c>
      <c r="BM187" s="155" t="s">
        <v>567</v>
      </c>
    </row>
    <row r="188" spans="1:65" s="2" customFormat="1" ht="68.25">
      <c r="A188" s="29"/>
      <c r="B188" s="30"/>
      <c r="C188" s="29"/>
      <c r="D188" s="157" t="s">
        <v>190</v>
      </c>
      <c r="E188" s="29"/>
      <c r="F188" s="158" t="s">
        <v>445</v>
      </c>
      <c r="G188" s="29"/>
      <c r="H188" s="29"/>
      <c r="I188" s="159"/>
      <c r="J188" s="29"/>
      <c r="K188" s="29"/>
      <c r="L188" s="30"/>
      <c r="M188" s="160"/>
      <c r="N188" s="161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80</v>
      </c>
    </row>
    <row r="189" spans="1:65" s="2" customFormat="1" ht="55.5" customHeight="1">
      <c r="A189" s="29"/>
      <c r="B189" s="141"/>
      <c r="C189" s="162" t="s">
        <v>568</v>
      </c>
      <c r="D189" s="162" t="s">
        <v>220</v>
      </c>
      <c r="E189" s="163" t="s">
        <v>446</v>
      </c>
      <c r="F189" s="164" t="s">
        <v>447</v>
      </c>
      <c r="G189" s="165" t="s">
        <v>434</v>
      </c>
      <c r="H189" s="166">
        <v>850.5</v>
      </c>
      <c r="I189" s="167"/>
      <c r="J189" s="168">
        <f>ROUND(I189*H189,2)</f>
        <v>0</v>
      </c>
      <c r="K189" s="169"/>
      <c r="L189" s="30"/>
      <c r="M189" s="170" t="s">
        <v>1</v>
      </c>
      <c r="N189" s="171" t="s">
        <v>37</v>
      </c>
      <c r="O189" s="55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5" t="s">
        <v>435</v>
      </c>
      <c r="AT189" s="155" t="s">
        <v>220</v>
      </c>
      <c r="AU189" s="155" t="s">
        <v>80</v>
      </c>
      <c r="AY189" s="14" t="s">
        <v>181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4" t="s">
        <v>80</v>
      </c>
      <c r="BK189" s="156">
        <f>ROUND(I189*H189,2)</f>
        <v>0</v>
      </c>
      <c r="BL189" s="14" t="s">
        <v>435</v>
      </c>
      <c r="BM189" s="155" t="s">
        <v>569</v>
      </c>
    </row>
    <row r="190" spans="1:65" s="2" customFormat="1" ht="78">
      <c r="A190" s="29"/>
      <c r="B190" s="30"/>
      <c r="C190" s="29"/>
      <c r="D190" s="157" t="s">
        <v>190</v>
      </c>
      <c r="E190" s="29"/>
      <c r="F190" s="158" t="s">
        <v>449</v>
      </c>
      <c r="G190" s="29"/>
      <c r="H190" s="29"/>
      <c r="I190" s="159"/>
      <c r="J190" s="29"/>
      <c r="K190" s="29"/>
      <c r="L190" s="30"/>
      <c r="M190" s="160"/>
      <c r="N190" s="161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190</v>
      </c>
      <c r="AU190" s="14" t="s">
        <v>80</v>
      </c>
    </row>
    <row r="191" spans="1:65" s="2" customFormat="1" ht="24.2" customHeight="1">
      <c r="A191" s="29"/>
      <c r="B191" s="141"/>
      <c r="C191" s="162" t="s">
        <v>570</v>
      </c>
      <c r="D191" s="162" t="s">
        <v>220</v>
      </c>
      <c r="E191" s="163" t="s">
        <v>571</v>
      </c>
      <c r="F191" s="164" t="s">
        <v>572</v>
      </c>
      <c r="G191" s="165" t="s">
        <v>434</v>
      </c>
      <c r="H191" s="166">
        <v>4514</v>
      </c>
      <c r="I191" s="167"/>
      <c r="J191" s="168">
        <f>ROUND(I191*H191,2)</f>
        <v>0</v>
      </c>
      <c r="K191" s="169"/>
      <c r="L191" s="30"/>
      <c r="M191" s="170" t="s">
        <v>1</v>
      </c>
      <c r="N191" s="171" t="s">
        <v>37</v>
      </c>
      <c r="O191" s="55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5" t="s">
        <v>435</v>
      </c>
      <c r="AT191" s="155" t="s">
        <v>220</v>
      </c>
      <c r="AU191" s="155" t="s">
        <v>80</v>
      </c>
      <c r="AY191" s="14" t="s">
        <v>181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4" t="s">
        <v>80</v>
      </c>
      <c r="BK191" s="156">
        <f>ROUND(I191*H191,2)</f>
        <v>0</v>
      </c>
      <c r="BL191" s="14" t="s">
        <v>435</v>
      </c>
      <c r="BM191" s="155" t="s">
        <v>573</v>
      </c>
    </row>
    <row r="192" spans="1:65" s="2" customFormat="1" ht="58.5">
      <c r="A192" s="29"/>
      <c r="B192" s="30"/>
      <c r="C192" s="29"/>
      <c r="D192" s="157" t="s">
        <v>190</v>
      </c>
      <c r="E192" s="29"/>
      <c r="F192" s="158" t="s">
        <v>574</v>
      </c>
      <c r="G192" s="29"/>
      <c r="H192" s="29"/>
      <c r="I192" s="159"/>
      <c r="J192" s="29"/>
      <c r="K192" s="29"/>
      <c r="L192" s="30"/>
      <c r="M192" s="160"/>
      <c r="N192" s="161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190</v>
      </c>
      <c r="AU192" s="14" t="s">
        <v>80</v>
      </c>
    </row>
    <row r="193" spans="1:65" s="2" customFormat="1" ht="16.5" customHeight="1">
      <c r="A193" s="29"/>
      <c r="B193" s="141"/>
      <c r="C193" s="162" t="s">
        <v>575</v>
      </c>
      <c r="D193" s="162" t="s">
        <v>220</v>
      </c>
      <c r="E193" s="163" t="s">
        <v>576</v>
      </c>
      <c r="F193" s="164" t="s">
        <v>577</v>
      </c>
      <c r="G193" s="165" t="s">
        <v>434</v>
      </c>
      <c r="H193" s="166">
        <v>1.94</v>
      </c>
      <c r="I193" s="167"/>
      <c r="J193" s="168">
        <f>ROUND(I193*H193,2)</f>
        <v>0</v>
      </c>
      <c r="K193" s="169"/>
      <c r="L193" s="30"/>
      <c r="M193" s="170" t="s">
        <v>1</v>
      </c>
      <c r="N193" s="171" t="s">
        <v>37</v>
      </c>
      <c r="O193" s="55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5" t="s">
        <v>435</v>
      </c>
      <c r="AT193" s="155" t="s">
        <v>220</v>
      </c>
      <c r="AU193" s="155" t="s">
        <v>80</v>
      </c>
      <c r="AY193" s="14" t="s">
        <v>181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80</v>
      </c>
      <c r="BK193" s="156">
        <f>ROUND(I193*H193,2)</f>
        <v>0</v>
      </c>
      <c r="BL193" s="14" t="s">
        <v>435</v>
      </c>
      <c r="BM193" s="155" t="s">
        <v>578</v>
      </c>
    </row>
    <row r="194" spans="1:65" s="2" customFormat="1" ht="58.5">
      <c r="A194" s="29"/>
      <c r="B194" s="30"/>
      <c r="C194" s="29"/>
      <c r="D194" s="157" t="s">
        <v>190</v>
      </c>
      <c r="E194" s="29"/>
      <c r="F194" s="158" t="s">
        <v>579</v>
      </c>
      <c r="G194" s="29"/>
      <c r="H194" s="29"/>
      <c r="I194" s="159"/>
      <c r="J194" s="29"/>
      <c r="K194" s="29"/>
      <c r="L194" s="30"/>
      <c r="M194" s="160"/>
      <c r="N194" s="161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190</v>
      </c>
      <c r="AU194" s="14" t="s">
        <v>80</v>
      </c>
    </row>
    <row r="195" spans="1:65" s="2" customFormat="1" ht="21.75" customHeight="1">
      <c r="A195" s="29"/>
      <c r="B195" s="141"/>
      <c r="C195" s="162" t="s">
        <v>580</v>
      </c>
      <c r="D195" s="162" t="s">
        <v>220</v>
      </c>
      <c r="E195" s="163" t="s">
        <v>581</v>
      </c>
      <c r="F195" s="164" t="s">
        <v>582</v>
      </c>
      <c r="G195" s="165" t="s">
        <v>434</v>
      </c>
      <c r="H195" s="166">
        <v>850.5</v>
      </c>
      <c r="I195" s="167"/>
      <c r="J195" s="168">
        <f>ROUND(I195*H195,2)</f>
        <v>0</v>
      </c>
      <c r="K195" s="169"/>
      <c r="L195" s="30"/>
      <c r="M195" s="170" t="s">
        <v>1</v>
      </c>
      <c r="N195" s="171" t="s">
        <v>37</v>
      </c>
      <c r="O195" s="55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5" t="s">
        <v>435</v>
      </c>
      <c r="AT195" s="155" t="s">
        <v>220</v>
      </c>
      <c r="AU195" s="155" t="s">
        <v>80</v>
      </c>
      <c r="AY195" s="14" t="s">
        <v>181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80</v>
      </c>
      <c r="BK195" s="156">
        <f>ROUND(I195*H195,2)</f>
        <v>0</v>
      </c>
      <c r="BL195" s="14" t="s">
        <v>435</v>
      </c>
      <c r="BM195" s="155" t="s">
        <v>583</v>
      </c>
    </row>
    <row r="196" spans="1:65" s="2" customFormat="1" ht="58.5">
      <c r="A196" s="29"/>
      <c r="B196" s="30"/>
      <c r="C196" s="29"/>
      <c r="D196" s="157" t="s">
        <v>190</v>
      </c>
      <c r="E196" s="29"/>
      <c r="F196" s="158" t="s">
        <v>584</v>
      </c>
      <c r="G196" s="29"/>
      <c r="H196" s="29"/>
      <c r="I196" s="159"/>
      <c r="J196" s="29"/>
      <c r="K196" s="29"/>
      <c r="L196" s="30"/>
      <c r="M196" s="172"/>
      <c r="N196" s="173"/>
      <c r="O196" s="174"/>
      <c r="P196" s="174"/>
      <c r="Q196" s="174"/>
      <c r="R196" s="174"/>
      <c r="S196" s="174"/>
      <c r="T196" s="175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190</v>
      </c>
      <c r="AU196" s="14" t="s">
        <v>80</v>
      </c>
    </row>
    <row r="197" spans="1:65" s="2" customFormat="1" ht="6.95" customHeight="1">
      <c r="A197" s="29"/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19:K196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585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ROUND((SUM(BE122:BE218)),  2)</f>
        <v>0</v>
      </c>
      <c r="G33" s="29"/>
      <c r="H33" s="29"/>
      <c r="I33" s="97">
        <v>0.21</v>
      </c>
      <c r="J33" s="96">
        <f>ROUND(((SUM(BE122:BE218))*I33),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ROUND((SUM(BF122:BF218)),  2)</f>
        <v>0</v>
      </c>
      <c r="G34" s="29"/>
      <c r="H34" s="29"/>
      <c r="I34" s="97">
        <v>0.12</v>
      </c>
      <c r="J34" s="96">
        <f>ROUND(((SUM(BF122:BF218))*I34),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ROUND((SUM(BG122:BG218)),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ROUND((SUM(BH122:BH218)),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ROUND((SUM(BI122:BI218)),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01-11-01.04 - Železniční spodek v km 192,860-195,000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461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9" customFormat="1" ht="24.95" customHeight="1">
      <c r="B98" s="109"/>
      <c r="D98" s="110" t="s">
        <v>163</v>
      </c>
      <c r="E98" s="111"/>
      <c r="F98" s="111"/>
      <c r="G98" s="111"/>
      <c r="H98" s="111"/>
      <c r="I98" s="111"/>
      <c r="J98" s="112">
        <f>J162</f>
        <v>0</v>
      </c>
      <c r="L98" s="109"/>
    </row>
    <row r="99" spans="1:31" s="10" customFormat="1" ht="19.899999999999999" customHeight="1">
      <c r="B99" s="113"/>
      <c r="D99" s="114" t="s">
        <v>362</v>
      </c>
      <c r="E99" s="115"/>
      <c r="F99" s="115"/>
      <c r="G99" s="115"/>
      <c r="H99" s="115"/>
      <c r="I99" s="115"/>
      <c r="J99" s="116">
        <f>J163</f>
        <v>0</v>
      </c>
      <c r="L99" s="113"/>
    </row>
    <row r="100" spans="1:31" s="10" customFormat="1" ht="14.85" customHeight="1">
      <c r="B100" s="113"/>
      <c r="D100" s="114" t="s">
        <v>586</v>
      </c>
      <c r="E100" s="115"/>
      <c r="F100" s="115"/>
      <c r="G100" s="115"/>
      <c r="H100" s="115"/>
      <c r="I100" s="115"/>
      <c r="J100" s="116">
        <f>J198</f>
        <v>0</v>
      </c>
      <c r="L100" s="113"/>
    </row>
    <row r="101" spans="1:31" s="9" customFormat="1" ht="24.95" customHeight="1">
      <c r="B101" s="109"/>
      <c r="D101" s="110" t="s">
        <v>363</v>
      </c>
      <c r="E101" s="111"/>
      <c r="F101" s="111"/>
      <c r="G101" s="111"/>
      <c r="H101" s="111"/>
      <c r="I101" s="111"/>
      <c r="J101" s="112">
        <f>J199</f>
        <v>0</v>
      </c>
      <c r="L101" s="109"/>
    </row>
    <row r="102" spans="1:31" s="10" customFormat="1" ht="19.899999999999999" customHeight="1">
      <c r="B102" s="113"/>
      <c r="D102" s="114" t="s">
        <v>587</v>
      </c>
      <c r="E102" s="115"/>
      <c r="F102" s="115"/>
      <c r="G102" s="115"/>
      <c r="H102" s="115"/>
      <c r="I102" s="115"/>
      <c r="J102" s="116">
        <f>J216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166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6" t="str">
        <f>E7</f>
        <v>Oprava trati v úseku Luka nad Jihlavou-Jihlava-III. a IV. etapa BM</v>
      </c>
      <c r="F112" s="217"/>
      <c r="G112" s="217"/>
      <c r="H112" s="21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156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3" t="str">
        <f>E9</f>
        <v>SO 01-11-01.04 - Železniční spodek v km 192,860-195,000</v>
      </c>
      <c r="F114" s="218"/>
      <c r="G114" s="218"/>
      <c r="H114" s="21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F12</f>
        <v xml:space="preserve"> </v>
      </c>
      <c r="G116" s="29"/>
      <c r="H116" s="29"/>
      <c r="I116" s="24" t="s">
        <v>22</v>
      </c>
      <c r="J116" s="52" t="str">
        <f>IF(J12="","",J12)</f>
        <v>Vyplň údaj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E15</f>
        <v xml:space="preserve"> </v>
      </c>
      <c r="G118" s="29"/>
      <c r="H118" s="29"/>
      <c r="I118" s="24" t="s">
        <v>28</v>
      </c>
      <c r="J118" s="27" t="str">
        <f>E21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30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167</v>
      </c>
      <c r="D121" s="120" t="s">
        <v>57</v>
      </c>
      <c r="E121" s="120" t="s">
        <v>53</v>
      </c>
      <c r="F121" s="120" t="s">
        <v>54</v>
      </c>
      <c r="G121" s="120" t="s">
        <v>168</v>
      </c>
      <c r="H121" s="120" t="s">
        <v>169</v>
      </c>
      <c r="I121" s="120" t="s">
        <v>170</v>
      </c>
      <c r="J121" s="121" t="s">
        <v>160</v>
      </c>
      <c r="K121" s="122" t="s">
        <v>171</v>
      </c>
      <c r="L121" s="123"/>
      <c r="M121" s="59" t="s">
        <v>1</v>
      </c>
      <c r="N121" s="60" t="s">
        <v>36</v>
      </c>
      <c r="O121" s="60" t="s">
        <v>172</v>
      </c>
      <c r="P121" s="60" t="s">
        <v>173</v>
      </c>
      <c r="Q121" s="60" t="s">
        <v>174</v>
      </c>
      <c r="R121" s="60" t="s">
        <v>175</v>
      </c>
      <c r="S121" s="60" t="s">
        <v>176</v>
      </c>
      <c r="T121" s="61" t="s">
        <v>177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178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P123+P162+P199</f>
        <v>0</v>
      </c>
      <c r="Q122" s="63"/>
      <c r="R122" s="125">
        <f>R123+R162+R199</f>
        <v>3785.3588200000004</v>
      </c>
      <c r="S122" s="63"/>
      <c r="T122" s="126">
        <f>T123+T162+T199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71</v>
      </c>
      <c r="AU122" s="14" t="s">
        <v>162</v>
      </c>
      <c r="BK122" s="127">
        <f>BK123+BK162+BK199</f>
        <v>0</v>
      </c>
    </row>
    <row r="123" spans="1:65" s="12" customFormat="1" ht="25.9" customHeight="1">
      <c r="B123" s="128"/>
      <c r="D123" s="129" t="s">
        <v>71</v>
      </c>
      <c r="E123" s="130" t="s">
        <v>80</v>
      </c>
      <c r="F123" s="130" t="s">
        <v>182</v>
      </c>
      <c r="I123" s="131"/>
      <c r="J123" s="132">
        <f>BK123</f>
        <v>0</v>
      </c>
      <c r="L123" s="128"/>
      <c r="M123" s="133"/>
      <c r="N123" s="134"/>
      <c r="O123" s="134"/>
      <c r="P123" s="135">
        <f>SUM(P124:P161)</f>
        <v>0</v>
      </c>
      <c r="Q123" s="134"/>
      <c r="R123" s="135">
        <f>SUM(R124:R161)</f>
        <v>3785.3588200000004</v>
      </c>
      <c r="S123" s="134"/>
      <c r="T123" s="136">
        <f>SUM(T124:T161)</f>
        <v>0</v>
      </c>
      <c r="AR123" s="129" t="s">
        <v>80</v>
      </c>
      <c r="AT123" s="137" t="s">
        <v>71</v>
      </c>
      <c r="AU123" s="137" t="s">
        <v>72</v>
      </c>
      <c r="AY123" s="129" t="s">
        <v>181</v>
      </c>
      <c r="BK123" s="138">
        <f>SUM(BK124:BK161)</f>
        <v>0</v>
      </c>
    </row>
    <row r="124" spans="1:65" s="2" customFormat="1" ht="24.2" customHeight="1">
      <c r="A124" s="29"/>
      <c r="B124" s="141"/>
      <c r="C124" s="142" t="s">
        <v>80</v>
      </c>
      <c r="D124" s="142" t="s">
        <v>183</v>
      </c>
      <c r="E124" s="143" t="s">
        <v>588</v>
      </c>
      <c r="F124" s="144" t="s">
        <v>589</v>
      </c>
      <c r="G124" s="145" t="s">
        <v>434</v>
      </c>
      <c r="H124" s="146">
        <v>25.92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37</v>
      </c>
      <c r="O124" s="55"/>
      <c r="P124" s="153">
        <f>O124*H124</f>
        <v>0</v>
      </c>
      <c r="Q124" s="153">
        <v>1</v>
      </c>
      <c r="R124" s="153">
        <f>Q124*H124</f>
        <v>25.92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187</v>
      </c>
      <c r="AT124" s="155" t="s">
        <v>183</v>
      </c>
      <c r="AU124" s="155" t="s">
        <v>80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590</v>
      </c>
    </row>
    <row r="125" spans="1:65" s="2" customFormat="1" ht="11.25">
      <c r="A125" s="29"/>
      <c r="B125" s="30"/>
      <c r="C125" s="29"/>
      <c r="D125" s="157" t="s">
        <v>190</v>
      </c>
      <c r="E125" s="29"/>
      <c r="F125" s="158" t="s">
        <v>589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80</v>
      </c>
    </row>
    <row r="126" spans="1:65" s="2" customFormat="1" ht="21.75" customHeight="1">
      <c r="A126" s="29"/>
      <c r="B126" s="141"/>
      <c r="C126" s="142" t="s">
        <v>82</v>
      </c>
      <c r="D126" s="142" t="s">
        <v>183</v>
      </c>
      <c r="E126" s="143" t="s">
        <v>591</v>
      </c>
      <c r="F126" s="144" t="s">
        <v>592</v>
      </c>
      <c r="G126" s="145" t="s">
        <v>434</v>
      </c>
      <c r="H126" s="146">
        <v>680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1</v>
      </c>
      <c r="R126" s="153">
        <f>Q126*H126</f>
        <v>680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80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593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592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80</v>
      </c>
    </row>
    <row r="128" spans="1:65" s="2" customFormat="1" ht="16.5" customHeight="1">
      <c r="A128" s="29"/>
      <c r="B128" s="141"/>
      <c r="C128" s="142" t="s">
        <v>195</v>
      </c>
      <c r="D128" s="142" t="s">
        <v>183</v>
      </c>
      <c r="E128" s="143" t="s">
        <v>594</v>
      </c>
      <c r="F128" s="144" t="s">
        <v>595</v>
      </c>
      <c r="G128" s="145" t="s">
        <v>434</v>
      </c>
      <c r="H128" s="146">
        <v>51.975000000000001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37</v>
      </c>
      <c r="O128" s="55"/>
      <c r="P128" s="153">
        <f>O128*H128</f>
        <v>0</v>
      </c>
      <c r="Q128" s="153">
        <v>1</v>
      </c>
      <c r="R128" s="153">
        <f>Q128*H128</f>
        <v>51.975000000000001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187</v>
      </c>
      <c r="AT128" s="155" t="s">
        <v>183</v>
      </c>
      <c r="AU128" s="155" t="s">
        <v>80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596</v>
      </c>
    </row>
    <row r="129" spans="1:65" s="2" customFormat="1" ht="11.25">
      <c r="A129" s="29"/>
      <c r="B129" s="30"/>
      <c r="C129" s="29"/>
      <c r="D129" s="157" t="s">
        <v>190</v>
      </c>
      <c r="E129" s="29"/>
      <c r="F129" s="158" t="s">
        <v>595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80</v>
      </c>
    </row>
    <row r="130" spans="1:65" s="2" customFormat="1" ht="24.2" customHeight="1">
      <c r="A130" s="29"/>
      <c r="B130" s="141"/>
      <c r="C130" s="142" t="s">
        <v>188</v>
      </c>
      <c r="D130" s="142" t="s">
        <v>183</v>
      </c>
      <c r="E130" s="143" t="s">
        <v>597</v>
      </c>
      <c r="F130" s="144" t="s">
        <v>598</v>
      </c>
      <c r="G130" s="145" t="s">
        <v>413</v>
      </c>
      <c r="H130" s="146">
        <v>77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187</v>
      </c>
      <c r="AT130" s="155" t="s">
        <v>183</v>
      </c>
      <c r="AU130" s="155" t="s">
        <v>80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599</v>
      </c>
    </row>
    <row r="131" spans="1:65" s="2" customFormat="1" ht="11.25">
      <c r="A131" s="29"/>
      <c r="B131" s="30"/>
      <c r="C131" s="29"/>
      <c r="D131" s="157" t="s">
        <v>190</v>
      </c>
      <c r="E131" s="29"/>
      <c r="F131" s="158" t="s">
        <v>598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80</v>
      </c>
    </row>
    <row r="132" spans="1:65" s="2" customFormat="1" ht="24.2" customHeight="1">
      <c r="A132" s="29"/>
      <c r="B132" s="141"/>
      <c r="C132" s="142" t="s">
        <v>203</v>
      </c>
      <c r="D132" s="142" t="s">
        <v>183</v>
      </c>
      <c r="E132" s="143" t="s">
        <v>600</v>
      </c>
      <c r="F132" s="144" t="s">
        <v>601</v>
      </c>
      <c r="G132" s="145" t="s">
        <v>602</v>
      </c>
      <c r="H132" s="146">
        <v>3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80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603</v>
      </c>
    </row>
    <row r="133" spans="1:65" s="2" customFormat="1" ht="19.5">
      <c r="A133" s="29"/>
      <c r="B133" s="30"/>
      <c r="C133" s="29"/>
      <c r="D133" s="157" t="s">
        <v>190</v>
      </c>
      <c r="E133" s="29"/>
      <c r="F133" s="158" t="s">
        <v>601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80</v>
      </c>
    </row>
    <row r="134" spans="1:65" s="2" customFormat="1" ht="24.2" customHeight="1">
      <c r="A134" s="29"/>
      <c r="B134" s="141"/>
      <c r="C134" s="142" t="s">
        <v>207</v>
      </c>
      <c r="D134" s="142" t="s">
        <v>183</v>
      </c>
      <c r="E134" s="143" t="s">
        <v>604</v>
      </c>
      <c r="F134" s="144" t="s">
        <v>605</v>
      </c>
      <c r="G134" s="145" t="s">
        <v>368</v>
      </c>
      <c r="H134" s="146">
        <v>1</v>
      </c>
      <c r="I134" s="147"/>
      <c r="J134" s="148">
        <f>ROUND(I134*H134,2)</f>
        <v>0</v>
      </c>
      <c r="K134" s="149"/>
      <c r="L134" s="150"/>
      <c r="M134" s="151" t="s">
        <v>1</v>
      </c>
      <c r="N134" s="152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187</v>
      </c>
      <c r="AT134" s="155" t="s">
        <v>183</v>
      </c>
      <c r="AU134" s="155" t="s">
        <v>80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606</v>
      </c>
    </row>
    <row r="135" spans="1:65" s="2" customFormat="1" ht="19.5">
      <c r="A135" s="29"/>
      <c r="B135" s="30"/>
      <c r="C135" s="29"/>
      <c r="D135" s="157" t="s">
        <v>190</v>
      </c>
      <c r="E135" s="29"/>
      <c r="F135" s="158" t="s">
        <v>605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80</v>
      </c>
    </row>
    <row r="136" spans="1:65" s="2" customFormat="1" ht="21.75" customHeight="1">
      <c r="A136" s="29"/>
      <c r="B136" s="141"/>
      <c r="C136" s="142" t="s">
        <v>211</v>
      </c>
      <c r="D136" s="142" t="s">
        <v>183</v>
      </c>
      <c r="E136" s="143" t="s">
        <v>607</v>
      </c>
      <c r="F136" s="144" t="s">
        <v>608</v>
      </c>
      <c r="G136" s="145" t="s">
        <v>368</v>
      </c>
      <c r="H136" s="146">
        <v>3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80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609</v>
      </c>
    </row>
    <row r="137" spans="1:65" s="2" customFormat="1" ht="11.25">
      <c r="A137" s="29"/>
      <c r="B137" s="30"/>
      <c r="C137" s="29"/>
      <c r="D137" s="157" t="s">
        <v>190</v>
      </c>
      <c r="E137" s="29"/>
      <c r="F137" s="158" t="s">
        <v>608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80</v>
      </c>
    </row>
    <row r="138" spans="1:65" s="2" customFormat="1" ht="16.5" customHeight="1">
      <c r="A138" s="29"/>
      <c r="B138" s="141"/>
      <c r="C138" s="142" t="s">
        <v>187</v>
      </c>
      <c r="D138" s="142" t="s">
        <v>183</v>
      </c>
      <c r="E138" s="143" t="s">
        <v>610</v>
      </c>
      <c r="F138" s="144" t="s">
        <v>611</v>
      </c>
      <c r="G138" s="145" t="s">
        <v>413</v>
      </c>
      <c r="H138" s="146">
        <v>3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4.1799999999999997E-3</v>
      </c>
      <c r="R138" s="153">
        <f>Q138*H138</f>
        <v>1.2539999999999999E-2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187</v>
      </c>
      <c r="AT138" s="155" t="s">
        <v>183</v>
      </c>
      <c r="AU138" s="155" t="s">
        <v>80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612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611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80</v>
      </c>
    </row>
    <row r="140" spans="1:65" s="2" customFormat="1" ht="16.5" customHeight="1">
      <c r="A140" s="29"/>
      <c r="B140" s="141"/>
      <c r="C140" s="142" t="s">
        <v>219</v>
      </c>
      <c r="D140" s="142" t="s">
        <v>183</v>
      </c>
      <c r="E140" s="143" t="s">
        <v>613</v>
      </c>
      <c r="F140" s="144" t="s">
        <v>614</v>
      </c>
      <c r="G140" s="145" t="s">
        <v>413</v>
      </c>
      <c r="H140" s="146">
        <v>12</v>
      </c>
      <c r="I140" s="147"/>
      <c r="J140" s="148">
        <f>ROUND(I140*H140,2)</f>
        <v>0</v>
      </c>
      <c r="K140" s="149"/>
      <c r="L140" s="150"/>
      <c r="M140" s="151" t="s">
        <v>1</v>
      </c>
      <c r="N140" s="152" t="s">
        <v>37</v>
      </c>
      <c r="O140" s="55"/>
      <c r="P140" s="153">
        <f>O140*H140</f>
        <v>0</v>
      </c>
      <c r="Q140" s="153">
        <v>1.094E-2</v>
      </c>
      <c r="R140" s="153">
        <f>Q140*H140</f>
        <v>0.13128000000000001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187</v>
      </c>
      <c r="AT140" s="155" t="s">
        <v>183</v>
      </c>
      <c r="AU140" s="155" t="s">
        <v>80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615</v>
      </c>
    </row>
    <row r="141" spans="1:65" s="2" customFormat="1" ht="11.25">
      <c r="A141" s="29"/>
      <c r="B141" s="30"/>
      <c r="C141" s="29"/>
      <c r="D141" s="157" t="s">
        <v>190</v>
      </c>
      <c r="E141" s="29"/>
      <c r="F141" s="158" t="s">
        <v>614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80</v>
      </c>
    </row>
    <row r="142" spans="1:65" s="2" customFormat="1" ht="16.5" customHeight="1">
      <c r="A142" s="29"/>
      <c r="B142" s="141"/>
      <c r="C142" s="142" t="s">
        <v>225</v>
      </c>
      <c r="D142" s="142" t="s">
        <v>183</v>
      </c>
      <c r="E142" s="143" t="s">
        <v>616</v>
      </c>
      <c r="F142" s="144" t="s">
        <v>617</v>
      </c>
      <c r="G142" s="145" t="s">
        <v>368</v>
      </c>
      <c r="H142" s="146">
        <v>175</v>
      </c>
      <c r="I142" s="147"/>
      <c r="J142" s="148">
        <f>ROUND(I142*H142,2)</f>
        <v>0</v>
      </c>
      <c r="K142" s="149"/>
      <c r="L142" s="150"/>
      <c r="M142" s="151" t="s">
        <v>1</v>
      </c>
      <c r="N142" s="152" t="s">
        <v>37</v>
      </c>
      <c r="O142" s="55"/>
      <c r="P142" s="153">
        <f>O142*H142</f>
        <v>0</v>
      </c>
      <c r="Q142" s="153">
        <v>0.39</v>
      </c>
      <c r="R142" s="153">
        <f>Q142*H142</f>
        <v>68.25</v>
      </c>
      <c r="S142" s="153">
        <v>0</v>
      </c>
      <c r="T142" s="15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187</v>
      </c>
      <c r="AT142" s="155" t="s">
        <v>183</v>
      </c>
      <c r="AU142" s="155" t="s">
        <v>80</v>
      </c>
      <c r="AY142" s="14" t="s">
        <v>181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80</v>
      </c>
      <c r="BK142" s="156">
        <f>ROUND(I142*H142,2)</f>
        <v>0</v>
      </c>
      <c r="BL142" s="14" t="s">
        <v>188</v>
      </c>
      <c r="BM142" s="155" t="s">
        <v>618</v>
      </c>
    </row>
    <row r="143" spans="1:65" s="2" customFormat="1" ht="11.25">
      <c r="A143" s="29"/>
      <c r="B143" s="30"/>
      <c r="C143" s="29"/>
      <c r="D143" s="157" t="s">
        <v>190</v>
      </c>
      <c r="E143" s="29"/>
      <c r="F143" s="158" t="s">
        <v>617</v>
      </c>
      <c r="G143" s="29"/>
      <c r="H143" s="29"/>
      <c r="I143" s="159"/>
      <c r="J143" s="29"/>
      <c r="K143" s="29"/>
      <c r="L143" s="30"/>
      <c r="M143" s="160"/>
      <c r="N143" s="161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190</v>
      </c>
      <c r="AU143" s="14" t="s">
        <v>80</v>
      </c>
    </row>
    <row r="144" spans="1:65" s="2" customFormat="1" ht="16.5" customHeight="1">
      <c r="A144" s="29"/>
      <c r="B144" s="141"/>
      <c r="C144" s="142" t="s">
        <v>229</v>
      </c>
      <c r="D144" s="142" t="s">
        <v>183</v>
      </c>
      <c r="E144" s="143" t="s">
        <v>619</v>
      </c>
      <c r="F144" s="144" t="s">
        <v>620</v>
      </c>
      <c r="G144" s="145" t="s">
        <v>368</v>
      </c>
      <c r="H144" s="146">
        <v>480</v>
      </c>
      <c r="I144" s="147"/>
      <c r="J144" s="148">
        <f>ROUND(I144*H144,2)</f>
        <v>0</v>
      </c>
      <c r="K144" s="149"/>
      <c r="L144" s="150"/>
      <c r="M144" s="151" t="s">
        <v>1</v>
      </c>
      <c r="N144" s="152" t="s">
        <v>37</v>
      </c>
      <c r="O144" s="55"/>
      <c r="P144" s="153">
        <f>O144*H144</f>
        <v>0</v>
      </c>
      <c r="Q144" s="153">
        <v>1.79</v>
      </c>
      <c r="R144" s="153">
        <f>Q144*H144</f>
        <v>859.2</v>
      </c>
      <c r="S144" s="153">
        <v>0</v>
      </c>
      <c r="T144" s="15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187</v>
      </c>
      <c r="AT144" s="155" t="s">
        <v>183</v>
      </c>
      <c r="AU144" s="155" t="s">
        <v>80</v>
      </c>
      <c r="AY144" s="14" t="s">
        <v>181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80</v>
      </c>
      <c r="BK144" s="156">
        <f>ROUND(I144*H144,2)</f>
        <v>0</v>
      </c>
      <c r="BL144" s="14" t="s">
        <v>188</v>
      </c>
      <c r="BM144" s="155" t="s">
        <v>621</v>
      </c>
    </row>
    <row r="145" spans="1:65" s="2" customFormat="1" ht="11.25">
      <c r="A145" s="29"/>
      <c r="B145" s="30"/>
      <c r="C145" s="29"/>
      <c r="D145" s="157" t="s">
        <v>190</v>
      </c>
      <c r="E145" s="29"/>
      <c r="F145" s="158" t="s">
        <v>620</v>
      </c>
      <c r="G145" s="29"/>
      <c r="H145" s="29"/>
      <c r="I145" s="159"/>
      <c r="J145" s="29"/>
      <c r="K145" s="29"/>
      <c r="L145" s="30"/>
      <c r="M145" s="160"/>
      <c r="N145" s="161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190</v>
      </c>
      <c r="AU145" s="14" t="s">
        <v>80</v>
      </c>
    </row>
    <row r="146" spans="1:65" s="2" customFormat="1" ht="16.5" customHeight="1">
      <c r="A146" s="29"/>
      <c r="B146" s="141"/>
      <c r="C146" s="142" t="s">
        <v>8</v>
      </c>
      <c r="D146" s="142" t="s">
        <v>183</v>
      </c>
      <c r="E146" s="143" t="s">
        <v>622</v>
      </c>
      <c r="F146" s="144" t="s">
        <v>623</v>
      </c>
      <c r="G146" s="145" t="s">
        <v>368</v>
      </c>
      <c r="H146" s="146">
        <v>525</v>
      </c>
      <c r="I146" s="147"/>
      <c r="J146" s="148">
        <f>ROUND(I146*H146,2)</f>
        <v>0</v>
      </c>
      <c r="K146" s="149"/>
      <c r="L146" s="150"/>
      <c r="M146" s="151" t="s">
        <v>1</v>
      </c>
      <c r="N146" s="152" t="s">
        <v>37</v>
      </c>
      <c r="O146" s="55"/>
      <c r="P146" s="153">
        <f>O146*H146</f>
        <v>0</v>
      </c>
      <c r="Q146" s="153">
        <v>3.3000000000000002E-2</v>
      </c>
      <c r="R146" s="153">
        <f>Q146*H146</f>
        <v>17.324999999999999</v>
      </c>
      <c r="S146" s="153">
        <v>0</v>
      </c>
      <c r="T146" s="15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187</v>
      </c>
      <c r="AT146" s="155" t="s">
        <v>183</v>
      </c>
      <c r="AU146" s="155" t="s">
        <v>80</v>
      </c>
      <c r="AY146" s="14" t="s">
        <v>181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80</v>
      </c>
      <c r="BK146" s="156">
        <f>ROUND(I146*H146,2)</f>
        <v>0</v>
      </c>
      <c r="BL146" s="14" t="s">
        <v>188</v>
      </c>
      <c r="BM146" s="155" t="s">
        <v>624</v>
      </c>
    </row>
    <row r="147" spans="1:65" s="2" customFormat="1" ht="11.25">
      <c r="A147" s="29"/>
      <c r="B147" s="30"/>
      <c r="C147" s="29"/>
      <c r="D147" s="157" t="s">
        <v>190</v>
      </c>
      <c r="E147" s="29"/>
      <c r="F147" s="158" t="s">
        <v>623</v>
      </c>
      <c r="G147" s="29"/>
      <c r="H147" s="29"/>
      <c r="I147" s="159"/>
      <c r="J147" s="29"/>
      <c r="K147" s="29"/>
      <c r="L147" s="30"/>
      <c r="M147" s="160"/>
      <c r="N147" s="161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190</v>
      </c>
      <c r="AU147" s="14" t="s">
        <v>80</v>
      </c>
    </row>
    <row r="148" spans="1:65" s="2" customFormat="1" ht="16.5" customHeight="1">
      <c r="A148" s="29"/>
      <c r="B148" s="141"/>
      <c r="C148" s="142" t="s">
        <v>236</v>
      </c>
      <c r="D148" s="142" t="s">
        <v>183</v>
      </c>
      <c r="E148" s="143" t="s">
        <v>625</v>
      </c>
      <c r="F148" s="144" t="s">
        <v>626</v>
      </c>
      <c r="G148" s="145" t="s">
        <v>368</v>
      </c>
      <c r="H148" s="146">
        <v>3840</v>
      </c>
      <c r="I148" s="147"/>
      <c r="J148" s="148">
        <f>ROUND(I148*H148,2)</f>
        <v>0</v>
      </c>
      <c r="K148" s="149"/>
      <c r="L148" s="150"/>
      <c r="M148" s="151" t="s">
        <v>1</v>
      </c>
      <c r="N148" s="152" t="s">
        <v>37</v>
      </c>
      <c r="O148" s="55"/>
      <c r="P148" s="153">
        <f>O148*H148</f>
        <v>0</v>
      </c>
      <c r="Q148" s="153">
        <v>3.2000000000000001E-2</v>
      </c>
      <c r="R148" s="153">
        <f>Q148*H148</f>
        <v>122.88</v>
      </c>
      <c r="S148" s="153">
        <v>0</v>
      </c>
      <c r="T148" s="15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187</v>
      </c>
      <c r="AT148" s="155" t="s">
        <v>183</v>
      </c>
      <c r="AU148" s="155" t="s">
        <v>80</v>
      </c>
      <c r="AY148" s="14" t="s">
        <v>181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80</v>
      </c>
      <c r="BK148" s="156">
        <f>ROUND(I148*H148,2)</f>
        <v>0</v>
      </c>
      <c r="BL148" s="14" t="s">
        <v>188</v>
      </c>
      <c r="BM148" s="155" t="s">
        <v>627</v>
      </c>
    </row>
    <row r="149" spans="1:65" s="2" customFormat="1" ht="11.25">
      <c r="A149" s="29"/>
      <c r="B149" s="30"/>
      <c r="C149" s="29"/>
      <c r="D149" s="157" t="s">
        <v>190</v>
      </c>
      <c r="E149" s="29"/>
      <c r="F149" s="158" t="s">
        <v>626</v>
      </c>
      <c r="G149" s="29"/>
      <c r="H149" s="29"/>
      <c r="I149" s="159"/>
      <c r="J149" s="29"/>
      <c r="K149" s="29"/>
      <c r="L149" s="30"/>
      <c r="M149" s="160"/>
      <c r="N149" s="161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190</v>
      </c>
      <c r="AU149" s="14" t="s">
        <v>80</v>
      </c>
    </row>
    <row r="150" spans="1:65" s="2" customFormat="1" ht="16.5" customHeight="1">
      <c r="A150" s="29"/>
      <c r="B150" s="141"/>
      <c r="C150" s="142" t="s">
        <v>241</v>
      </c>
      <c r="D150" s="142" t="s">
        <v>183</v>
      </c>
      <c r="E150" s="143" t="s">
        <v>628</v>
      </c>
      <c r="F150" s="144" t="s">
        <v>629</v>
      </c>
      <c r="G150" s="145" t="s">
        <v>368</v>
      </c>
      <c r="H150" s="146">
        <v>184</v>
      </c>
      <c r="I150" s="147"/>
      <c r="J150" s="148">
        <f>ROUND(I150*H150,2)</f>
        <v>0</v>
      </c>
      <c r="K150" s="149"/>
      <c r="L150" s="150"/>
      <c r="M150" s="151" t="s">
        <v>1</v>
      </c>
      <c r="N150" s="152" t="s">
        <v>37</v>
      </c>
      <c r="O150" s="55"/>
      <c r="P150" s="153">
        <f>O150*H150</f>
        <v>0</v>
      </c>
      <c r="Q150" s="153">
        <v>4.3999999999999997E-2</v>
      </c>
      <c r="R150" s="153">
        <f>Q150*H150</f>
        <v>8.0960000000000001</v>
      </c>
      <c r="S150" s="153">
        <v>0</v>
      </c>
      <c r="T150" s="15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187</v>
      </c>
      <c r="AT150" s="155" t="s">
        <v>183</v>
      </c>
      <c r="AU150" s="155" t="s">
        <v>80</v>
      </c>
      <c r="AY150" s="14" t="s">
        <v>181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80</v>
      </c>
      <c r="BK150" s="156">
        <f>ROUND(I150*H150,2)</f>
        <v>0</v>
      </c>
      <c r="BL150" s="14" t="s">
        <v>188</v>
      </c>
      <c r="BM150" s="155" t="s">
        <v>630</v>
      </c>
    </row>
    <row r="151" spans="1:65" s="2" customFormat="1" ht="11.25">
      <c r="A151" s="29"/>
      <c r="B151" s="30"/>
      <c r="C151" s="29"/>
      <c r="D151" s="157" t="s">
        <v>190</v>
      </c>
      <c r="E151" s="29"/>
      <c r="F151" s="158" t="s">
        <v>629</v>
      </c>
      <c r="G151" s="29"/>
      <c r="H151" s="29"/>
      <c r="I151" s="159"/>
      <c r="J151" s="29"/>
      <c r="K151" s="29"/>
      <c r="L151" s="30"/>
      <c r="M151" s="160"/>
      <c r="N151" s="161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190</v>
      </c>
      <c r="AU151" s="14" t="s">
        <v>80</v>
      </c>
    </row>
    <row r="152" spans="1:65" s="2" customFormat="1" ht="16.5" customHeight="1">
      <c r="A152" s="29"/>
      <c r="B152" s="141"/>
      <c r="C152" s="142" t="s">
        <v>245</v>
      </c>
      <c r="D152" s="142" t="s">
        <v>183</v>
      </c>
      <c r="E152" s="143" t="s">
        <v>631</v>
      </c>
      <c r="F152" s="144" t="s">
        <v>632</v>
      </c>
      <c r="G152" s="145" t="s">
        <v>633</v>
      </c>
      <c r="H152" s="146">
        <v>2441</v>
      </c>
      <c r="I152" s="147"/>
      <c r="J152" s="148">
        <f>ROUND(I152*H152,2)</f>
        <v>0</v>
      </c>
      <c r="K152" s="149"/>
      <c r="L152" s="150"/>
      <c r="M152" s="151" t="s">
        <v>1</v>
      </c>
      <c r="N152" s="152" t="s">
        <v>37</v>
      </c>
      <c r="O152" s="55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187</v>
      </c>
      <c r="AT152" s="155" t="s">
        <v>183</v>
      </c>
      <c r="AU152" s="155" t="s">
        <v>80</v>
      </c>
      <c r="AY152" s="14" t="s">
        <v>181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80</v>
      </c>
      <c r="BK152" s="156">
        <f>ROUND(I152*H152,2)</f>
        <v>0</v>
      </c>
      <c r="BL152" s="14" t="s">
        <v>188</v>
      </c>
      <c r="BM152" s="155" t="s">
        <v>634</v>
      </c>
    </row>
    <row r="153" spans="1:65" s="2" customFormat="1" ht="11.25">
      <c r="A153" s="29"/>
      <c r="B153" s="30"/>
      <c r="C153" s="29"/>
      <c r="D153" s="157" t="s">
        <v>190</v>
      </c>
      <c r="E153" s="29"/>
      <c r="F153" s="158" t="s">
        <v>632</v>
      </c>
      <c r="G153" s="29"/>
      <c r="H153" s="29"/>
      <c r="I153" s="159"/>
      <c r="J153" s="29"/>
      <c r="K153" s="29"/>
      <c r="L153" s="30"/>
      <c r="M153" s="160"/>
      <c r="N153" s="161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190</v>
      </c>
      <c r="AU153" s="14" t="s">
        <v>80</v>
      </c>
    </row>
    <row r="154" spans="1:65" s="2" customFormat="1" ht="21.75" customHeight="1">
      <c r="A154" s="29"/>
      <c r="B154" s="141"/>
      <c r="C154" s="142" t="s">
        <v>249</v>
      </c>
      <c r="D154" s="142" t="s">
        <v>183</v>
      </c>
      <c r="E154" s="143" t="s">
        <v>635</v>
      </c>
      <c r="F154" s="144" t="s">
        <v>636</v>
      </c>
      <c r="G154" s="145" t="s">
        <v>476</v>
      </c>
      <c r="H154" s="146">
        <v>349</v>
      </c>
      <c r="I154" s="147"/>
      <c r="J154" s="148">
        <f>ROUND(I154*H154,2)</f>
        <v>0</v>
      </c>
      <c r="K154" s="149"/>
      <c r="L154" s="150"/>
      <c r="M154" s="151" t="s">
        <v>1</v>
      </c>
      <c r="N154" s="152" t="s">
        <v>37</v>
      </c>
      <c r="O154" s="55"/>
      <c r="P154" s="153">
        <f>O154*H154</f>
        <v>0</v>
      </c>
      <c r="Q154" s="153">
        <v>2.234</v>
      </c>
      <c r="R154" s="153">
        <f>Q154*H154</f>
        <v>779.66599999999994</v>
      </c>
      <c r="S154" s="153">
        <v>0</v>
      </c>
      <c r="T154" s="15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187</v>
      </c>
      <c r="AT154" s="155" t="s">
        <v>183</v>
      </c>
      <c r="AU154" s="155" t="s">
        <v>80</v>
      </c>
      <c r="AY154" s="14" t="s">
        <v>181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80</v>
      </c>
      <c r="BK154" s="156">
        <f>ROUND(I154*H154,2)</f>
        <v>0</v>
      </c>
      <c r="BL154" s="14" t="s">
        <v>188</v>
      </c>
      <c r="BM154" s="155" t="s">
        <v>637</v>
      </c>
    </row>
    <row r="155" spans="1:65" s="2" customFormat="1" ht="11.25">
      <c r="A155" s="29"/>
      <c r="B155" s="30"/>
      <c r="C155" s="29"/>
      <c r="D155" s="157" t="s">
        <v>190</v>
      </c>
      <c r="E155" s="29"/>
      <c r="F155" s="158" t="s">
        <v>636</v>
      </c>
      <c r="G155" s="29"/>
      <c r="H155" s="29"/>
      <c r="I155" s="159"/>
      <c r="J155" s="29"/>
      <c r="K155" s="29"/>
      <c r="L155" s="30"/>
      <c r="M155" s="160"/>
      <c r="N155" s="161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190</v>
      </c>
      <c r="AU155" s="14" t="s">
        <v>80</v>
      </c>
    </row>
    <row r="156" spans="1:65" s="2" customFormat="1" ht="21.75" customHeight="1">
      <c r="A156" s="29"/>
      <c r="B156" s="141"/>
      <c r="C156" s="142" t="s">
        <v>253</v>
      </c>
      <c r="D156" s="142" t="s">
        <v>183</v>
      </c>
      <c r="E156" s="143" t="s">
        <v>638</v>
      </c>
      <c r="F156" s="144" t="s">
        <v>639</v>
      </c>
      <c r="G156" s="145" t="s">
        <v>476</v>
      </c>
      <c r="H156" s="146">
        <v>482</v>
      </c>
      <c r="I156" s="147"/>
      <c r="J156" s="148">
        <f>ROUND(I156*H156,2)</f>
        <v>0</v>
      </c>
      <c r="K156" s="149"/>
      <c r="L156" s="150"/>
      <c r="M156" s="151" t="s">
        <v>1</v>
      </c>
      <c r="N156" s="152" t="s">
        <v>37</v>
      </c>
      <c r="O156" s="55"/>
      <c r="P156" s="153">
        <f>O156*H156</f>
        <v>0</v>
      </c>
      <c r="Q156" s="153">
        <v>2.4289999999999998</v>
      </c>
      <c r="R156" s="153">
        <f>Q156*H156</f>
        <v>1170.778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187</v>
      </c>
      <c r="AT156" s="155" t="s">
        <v>183</v>
      </c>
      <c r="AU156" s="155" t="s">
        <v>80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188</v>
      </c>
      <c r="BM156" s="155" t="s">
        <v>640</v>
      </c>
    </row>
    <row r="157" spans="1:65" s="2" customFormat="1" ht="11.25">
      <c r="A157" s="29"/>
      <c r="B157" s="30"/>
      <c r="C157" s="29"/>
      <c r="D157" s="157" t="s">
        <v>190</v>
      </c>
      <c r="E157" s="29"/>
      <c r="F157" s="158" t="s">
        <v>639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80</v>
      </c>
    </row>
    <row r="158" spans="1:65" s="2" customFormat="1" ht="16.5" customHeight="1">
      <c r="A158" s="29"/>
      <c r="B158" s="141"/>
      <c r="C158" s="142" t="s">
        <v>257</v>
      </c>
      <c r="D158" s="142" t="s">
        <v>183</v>
      </c>
      <c r="E158" s="143" t="s">
        <v>641</v>
      </c>
      <c r="F158" s="144" t="s">
        <v>642</v>
      </c>
      <c r="G158" s="145" t="s">
        <v>368</v>
      </c>
      <c r="H158" s="146">
        <v>1</v>
      </c>
      <c r="I158" s="147"/>
      <c r="J158" s="148">
        <f>ROUND(I158*H158,2)</f>
        <v>0</v>
      </c>
      <c r="K158" s="149"/>
      <c r="L158" s="150"/>
      <c r="M158" s="151" t="s">
        <v>1</v>
      </c>
      <c r="N158" s="152" t="s">
        <v>37</v>
      </c>
      <c r="O158" s="55"/>
      <c r="P158" s="153">
        <f>O158*H158</f>
        <v>0</v>
      </c>
      <c r="Q158" s="153">
        <v>1.125</v>
      </c>
      <c r="R158" s="153">
        <f>Q158*H158</f>
        <v>1.125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187</v>
      </c>
      <c r="AT158" s="155" t="s">
        <v>183</v>
      </c>
      <c r="AU158" s="155" t="s">
        <v>80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188</v>
      </c>
      <c r="BM158" s="155" t="s">
        <v>643</v>
      </c>
    </row>
    <row r="159" spans="1:65" s="2" customFormat="1" ht="11.25">
      <c r="A159" s="29"/>
      <c r="B159" s="30"/>
      <c r="C159" s="29"/>
      <c r="D159" s="157" t="s">
        <v>190</v>
      </c>
      <c r="E159" s="29"/>
      <c r="F159" s="158" t="s">
        <v>644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80</v>
      </c>
    </row>
    <row r="160" spans="1:65" s="2" customFormat="1" ht="24.2" customHeight="1">
      <c r="A160" s="29"/>
      <c r="B160" s="141"/>
      <c r="C160" s="142" t="s">
        <v>262</v>
      </c>
      <c r="D160" s="142" t="s">
        <v>183</v>
      </c>
      <c r="E160" s="143" t="s">
        <v>645</v>
      </c>
      <c r="F160" s="144" t="s">
        <v>646</v>
      </c>
      <c r="G160" s="145" t="s">
        <v>368</v>
      </c>
      <c r="H160" s="146">
        <v>1</v>
      </c>
      <c r="I160" s="147"/>
      <c r="J160" s="148">
        <f>ROUND(I160*H160,2)</f>
        <v>0</v>
      </c>
      <c r="K160" s="149"/>
      <c r="L160" s="150"/>
      <c r="M160" s="151" t="s">
        <v>1</v>
      </c>
      <c r="N160" s="152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187</v>
      </c>
      <c r="AT160" s="155" t="s">
        <v>183</v>
      </c>
      <c r="AU160" s="155" t="s">
        <v>80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188</v>
      </c>
      <c r="BM160" s="155" t="s">
        <v>647</v>
      </c>
    </row>
    <row r="161" spans="1:65" s="2" customFormat="1" ht="11.25">
      <c r="A161" s="29"/>
      <c r="B161" s="30"/>
      <c r="C161" s="29"/>
      <c r="D161" s="157" t="s">
        <v>190</v>
      </c>
      <c r="E161" s="29"/>
      <c r="F161" s="158" t="s">
        <v>648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80</v>
      </c>
    </row>
    <row r="162" spans="1:65" s="12" customFormat="1" ht="25.9" customHeight="1">
      <c r="B162" s="128"/>
      <c r="D162" s="129" t="s">
        <v>71</v>
      </c>
      <c r="E162" s="130" t="s">
        <v>179</v>
      </c>
      <c r="F162" s="130" t="s">
        <v>180</v>
      </c>
      <c r="I162" s="131"/>
      <c r="J162" s="132">
        <f>BK162</f>
        <v>0</v>
      </c>
      <c r="L162" s="128"/>
      <c r="M162" s="133"/>
      <c r="N162" s="134"/>
      <c r="O162" s="134"/>
      <c r="P162" s="135">
        <f>P163</f>
        <v>0</v>
      </c>
      <c r="Q162" s="134"/>
      <c r="R162" s="135">
        <f>R163</f>
        <v>0</v>
      </c>
      <c r="S162" s="134"/>
      <c r="T162" s="136">
        <f>T163</f>
        <v>0</v>
      </c>
      <c r="AR162" s="129" t="s">
        <v>80</v>
      </c>
      <c r="AT162" s="137" t="s">
        <v>71</v>
      </c>
      <c r="AU162" s="137" t="s">
        <v>72</v>
      </c>
      <c r="AY162" s="129" t="s">
        <v>181</v>
      </c>
      <c r="BK162" s="138">
        <f>BK163</f>
        <v>0</v>
      </c>
    </row>
    <row r="163" spans="1:65" s="12" customFormat="1" ht="22.9" customHeight="1">
      <c r="B163" s="128"/>
      <c r="D163" s="129" t="s">
        <v>71</v>
      </c>
      <c r="E163" s="139" t="s">
        <v>203</v>
      </c>
      <c r="F163" s="139" t="s">
        <v>365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SUM(P164:P198)</f>
        <v>0</v>
      </c>
      <c r="Q163" s="134"/>
      <c r="R163" s="135">
        <f>SUM(R164:R198)</f>
        <v>0</v>
      </c>
      <c r="S163" s="134"/>
      <c r="T163" s="136">
        <f>SUM(T164:T198)</f>
        <v>0</v>
      </c>
      <c r="AR163" s="129" t="s">
        <v>80</v>
      </c>
      <c r="AT163" s="137" t="s">
        <v>71</v>
      </c>
      <c r="AU163" s="137" t="s">
        <v>80</v>
      </c>
      <c r="AY163" s="129" t="s">
        <v>181</v>
      </c>
      <c r="BK163" s="138">
        <f>SUM(BK164:BK198)</f>
        <v>0</v>
      </c>
    </row>
    <row r="164" spans="1:65" s="2" customFormat="1" ht="24.2" customHeight="1">
      <c r="A164" s="29"/>
      <c r="B164" s="141"/>
      <c r="C164" s="162" t="s">
        <v>267</v>
      </c>
      <c r="D164" s="162" t="s">
        <v>220</v>
      </c>
      <c r="E164" s="163" t="s">
        <v>649</v>
      </c>
      <c r="F164" s="164" t="s">
        <v>650</v>
      </c>
      <c r="G164" s="165" t="s">
        <v>633</v>
      </c>
      <c r="H164" s="166">
        <v>500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188</v>
      </c>
      <c r="AT164" s="155" t="s">
        <v>220</v>
      </c>
      <c r="AU164" s="155" t="s">
        <v>82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188</v>
      </c>
      <c r="BM164" s="155" t="s">
        <v>651</v>
      </c>
    </row>
    <row r="165" spans="1:65" s="2" customFormat="1" ht="48.75">
      <c r="A165" s="29"/>
      <c r="B165" s="30"/>
      <c r="C165" s="29"/>
      <c r="D165" s="157" t="s">
        <v>190</v>
      </c>
      <c r="E165" s="29"/>
      <c r="F165" s="158" t="s">
        <v>652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82</v>
      </c>
    </row>
    <row r="166" spans="1:65" s="2" customFormat="1" ht="24.2" customHeight="1">
      <c r="A166" s="29"/>
      <c r="B166" s="141"/>
      <c r="C166" s="162" t="s">
        <v>7</v>
      </c>
      <c r="D166" s="162" t="s">
        <v>220</v>
      </c>
      <c r="E166" s="163" t="s">
        <v>653</v>
      </c>
      <c r="F166" s="164" t="s">
        <v>654</v>
      </c>
      <c r="G166" s="165" t="s">
        <v>476</v>
      </c>
      <c r="H166" s="166">
        <v>155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37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188</v>
      </c>
      <c r="AT166" s="155" t="s">
        <v>220</v>
      </c>
      <c r="AU166" s="155" t="s">
        <v>82</v>
      </c>
      <c r="AY166" s="14" t="s">
        <v>181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80</v>
      </c>
      <c r="BK166" s="156">
        <f>ROUND(I166*H166,2)</f>
        <v>0</v>
      </c>
      <c r="BL166" s="14" t="s">
        <v>188</v>
      </c>
      <c r="BM166" s="155" t="s">
        <v>655</v>
      </c>
    </row>
    <row r="167" spans="1:65" s="2" customFormat="1" ht="48.75">
      <c r="A167" s="29"/>
      <c r="B167" s="30"/>
      <c r="C167" s="29"/>
      <c r="D167" s="157" t="s">
        <v>190</v>
      </c>
      <c r="E167" s="29"/>
      <c r="F167" s="158" t="s">
        <v>656</v>
      </c>
      <c r="G167" s="29"/>
      <c r="H167" s="29"/>
      <c r="I167" s="159"/>
      <c r="J167" s="29"/>
      <c r="K167" s="29"/>
      <c r="L167" s="30"/>
      <c r="M167" s="160"/>
      <c r="N167" s="161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190</v>
      </c>
      <c r="AU167" s="14" t="s">
        <v>82</v>
      </c>
    </row>
    <row r="168" spans="1:65" s="2" customFormat="1" ht="24.2" customHeight="1">
      <c r="A168" s="29"/>
      <c r="B168" s="141"/>
      <c r="C168" s="162" t="s">
        <v>274</v>
      </c>
      <c r="D168" s="162" t="s">
        <v>220</v>
      </c>
      <c r="E168" s="163" t="s">
        <v>657</v>
      </c>
      <c r="F168" s="164" t="s">
        <v>658</v>
      </c>
      <c r="G168" s="165" t="s">
        <v>413</v>
      </c>
      <c r="H168" s="166">
        <v>55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37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188</v>
      </c>
      <c r="AT168" s="155" t="s">
        <v>220</v>
      </c>
      <c r="AU168" s="155" t="s">
        <v>82</v>
      </c>
      <c r="AY168" s="14" t="s">
        <v>181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80</v>
      </c>
      <c r="BK168" s="156">
        <f>ROUND(I168*H168,2)</f>
        <v>0</v>
      </c>
      <c r="BL168" s="14" t="s">
        <v>188</v>
      </c>
      <c r="BM168" s="155" t="s">
        <v>659</v>
      </c>
    </row>
    <row r="169" spans="1:65" s="2" customFormat="1" ht="58.5">
      <c r="A169" s="29"/>
      <c r="B169" s="30"/>
      <c r="C169" s="29"/>
      <c r="D169" s="157" t="s">
        <v>190</v>
      </c>
      <c r="E169" s="29"/>
      <c r="F169" s="158" t="s">
        <v>660</v>
      </c>
      <c r="G169" s="29"/>
      <c r="H169" s="29"/>
      <c r="I169" s="159"/>
      <c r="J169" s="29"/>
      <c r="K169" s="29"/>
      <c r="L169" s="30"/>
      <c r="M169" s="160"/>
      <c r="N169" s="161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190</v>
      </c>
      <c r="AU169" s="14" t="s">
        <v>82</v>
      </c>
    </row>
    <row r="170" spans="1:65" s="2" customFormat="1" ht="24.2" customHeight="1">
      <c r="A170" s="29"/>
      <c r="B170" s="141"/>
      <c r="C170" s="162" t="s">
        <v>278</v>
      </c>
      <c r="D170" s="162" t="s">
        <v>220</v>
      </c>
      <c r="E170" s="163" t="s">
        <v>661</v>
      </c>
      <c r="F170" s="164" t="s">
        <v>662</v>
      </c>
      <c r="G170" s="165" t="s">
        <v>413</v>
      </c>
      <c r="H170" s="166">
        <v>1375</v>
      </c>
      <c r="I170" s="167"/>
      <c r="J170" s="168">
        <f>ROUND(I170*H170,2)</f>
        <v>0</v>
      </c>
      <c r="K170" s="169"/>
      <c r="L170" s="30"/>
      <c r="M170" s="170" t="s">
        <v>1</v>
      </c>
      <c r="N170" s="171" t="s">
        <v>37</v>
      </c>
      <c r="O170" s="55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5" t="s">
        <v>188</v>
      </c>
      <c r="AT170" s="155" t="s">
        <v>220</v>
      </c>
      <c r="AU170" s="155" t="s">
        <v>82</v>
      </c>
      <c r="AY170" s="14" t="s">
        <v>181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80</v>
      </c>
      <c r="BK170" s="156">
        <f>ROUND(I170*H170,2)</f>
        <v>0</v>
      </c>
      <c r="BL170" s="14" t="s">
        <v>188</v>
      </c>
      <c r="BM170" s="155" t="s">
        <v>663</v>
      </c>
    </row>
    <row r="171" spans="1:65" s="2" customFormat="1" ht="58.5">
      <c r="A171" s="29"/>
      <c r="B171" s="30"/>
      <c r="C171" s="29"/>
      <c r="D171" s="157" t="s">
        <v>190</v>
      </c>
      <c r="E171" s="29"/>
      <c r="F171" s="158" t="s">
        <v>664</v>
      </c>
      <c r="G171" s="29"/>
      <c r="H171" s="29"/>
      <c r="I171" s="159"/>
      <c r="J171" s="29"/>
      <c r="K171" s="29"/>
      <c r="L171" s="30"/>
      <c r="M171" s="160"/>
      <c r="N171" s="161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190</v>
      </c>
      <c r="AU171" s="14" t="s">
        <v>82</v>
      </c>
    </row>
    <row r="172" spans="1:65" s="2" customFormat="1" ht="24.2" customHeight="1">
      <c r="A172" s="29"/>
      <c r="B172" s="141"/>
      <c r="C172" s="162" t="s">
        <v>347</v>
      </c>
      <c r="D172" s="162" t="s">
        <v>220</v>
      </c>
      <c r="E172" s="163" t="s">
        <v>665</v>
      </c>
      <c r="F172" s="164" t="s">
        <v>666</v>
      </c>
      <c r="G172" s="165" t="s">
        <v>368</v>
      </c>
      <c r="H172" s="166">
        <v>1</v>
      </c>
      <c r="I172" s="167"/>
      <c r="J172" s="168">
        <f>ROUND(I172*H172,2)</f>
        <v>0</v>
      </c>
      <c r="K172" s="169"/>
      <c r="L172" s="30"/>
      <c r="M172" s="170" t="s">
        <v>1</v>
      </c>
      <c r="N172" s="171" t="s">
        <v>37</v>
      </c>
      <c r="O172" s="55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188</v>
      </c>
      <c r="AT172" s="155" t="s">
        <v>220</v>
      </c>
      <c r="AU172" s="155" t="s">
        <v>82</v>
      </c>
      <c r="AY172" s="14" t="s">
        <v>181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80</v>
      </c>
      <c r="BK172" s="156">
        <f>ROUND(I172*H172,2)</f>
        <v>0</v>
      </c>
      <c r="BL172" s="14" t="s">
        <v>188</v>
      </c>
      <c r="BM172" s="155" t="s">
        <v>667</v>
      </c>
    </row>
    <row r="173" spans="1:65" s="2" customFormat="1" ht="58.5">
      <c r="A173" s="29"/>
      <c r="B173" s="30"/>
      <c r="C173" s="29"/>
      <c r="D173" s="157" t="s">
        <v>190</v>
      </c>
      <c r="E173" s="29"/>
      <c r="F173" s="158" t="s">
        <v>668</v>
      </c>
      <c r="G173" s="29"/>
      <c r="H173" s="29"/>
      <c r="I173" s="159"/>
      <c r="J173" s="29"/>
      <c r="K173" s="29"/>
      <c r="L173" s="30"/>
      <c r="M173" s="160"/>
      <c r="N173" s="161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190</v>
      </c>
      <c r="AU173" s="14" t="s">
        <v>82</v>
      </c>
    </row>
    <row r="174" spans="1:65" s="2" customFormat="1" ht="24.2" customHeight="1">
      <c r="A174" s="29"/>
      <c r="B174" s="141"/>
      <c r="C174" s="162" t="s">
        <v>349</v>
      </c>
      <c r="D174" s="162" t="s">
        <v>220</v>
      </c>
      <c r="E174" s="163" t="s">
        <v>669</v>
      </c>
      <c r="F174" s="164" t="s">
        <v>670</v>
      </c>
      <c r="G174" s="165" t="s">
        <v>413</v>
      </c>
      <c r="H174" s="166">
        <v>2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37</v>
      </c>
      <c r="O174" s="55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188</v>
      </c>
      <c r="AT174" s="155" t="s">
        <v>220</v>
      </c>
      <c r="AU174" s="155" t="s">
        <v>82</v>
      </c>
      <c r="AY174" s="14" t="s">
        <v>181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80</v>
      </c>
      <c r="BK174" s="156">
        <f>ROUND(I174*H174,2)</f>
        <v>0</v>
      </c>
      <c r="BL174" s="14" t="s">
        <v>188</v>
      </c>
      <c r="BM174" s="155" t="s">
        <v>671</v>
      </c>
    </row>
    <row r="175" spans="1:65" s="2" customFormat="1" ht="58.5">
      <c r="A175" s="29"/>
      <c r="B175" s="30"/>
      <c r="C175" s="29"/>
      <c r="D175" s="157" t="s">
        <v>190</v>
      </c>
      <c r="E175" s="29"/>
      <c r="F175" s="158" t="s">
        <v>672</v>
      </c>
      <c r="G175" s="29"/>
      <c r="H175" s="29"/>
      <c r="I175" s="159"/>
      <c r="J175" s="29"/>
      <c r="K175" s="29"/>
      <c r="L175" s="30"/>
      <c r="M175" s="160"/>
      <c r="N175" s="161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190</v>
      </c>
      <c r="AU175" s="14" t="s">
        <v>82</v>
      </c>
    </row>
    <row r="176" spans="1:65" s="2" customFormat="1" ht="21.75" customHeight="1">
      <c r="A176" s="29"/>
      <c r="B176" s="141"/>
      <c r="C176" s="162" t="s">
        <v>353</v>
      </c>
      <c r="D176" s="162" t="s">
        <v>220</v>
      </c>
      <c r="E176" s="163" t="s">
        <v>673</v>
      </c>
      <c r="F176" s="164" t="s">
        <v>674</v>
      </c>
      <c r="G176" s="165" t="s">
        <v>413</v>
      </c>
      <c r="H176" s="166">
        <v>77</v>
      </c>
      <c r="I176" s="167"/>
      <c r="J176" s="168">
        <f>ROUND(I176*H176,2)</f>
        <v>0</v>
      </c>
      <c r="K176" s="169"/>
      <c r="L176" s="30"/>
      <c r="M176" s="170" t="s">
        <v>1</v>
      </c>
      <c r="N176" s="171" t="s">
        <v>37</v>
      </c>
      <c r="O176" s="55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188</v>
      </c>
      <c r="AT176" s="155" t="s">
        <v>220</v>
      </c>
      <c r="AU176" s="155" t="s">
        <v>82</v>
      </c>
      <c r="AY176" s="14" t="s">
        <v>181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80</v>
      </c>
      <c r="BK176" s="156">
        <f>ROUND(I176*H176,2)</f>
        <v>0</v>
      </c>
      <c r="BL176" s="14" t="s">
        <v>188</v>
      </c>
      <c r="BM176" s="155" t="s">
        <v>675</v>
      </c>
    </row>
    <row r="177" spans="1:65" s="2" customFormat="1" ht="58.5">
      <c r="A177" s="29"/>
      <c r="B177" s="30"/>
      <c r="C177" s="29"/>
      <c r="D177" s="157" t="s">
        <v>190</v>
      </c>
      <c r="E177" s="29"/>
      <c r="F177" s="158" t="s">
        <v>676</v>
      </c>
      <c r="G177" s="29"/>
      <c r="H177" s="29"/>
      <c r="I177" s="159"/>
      <c r="J177" s="29"/>
      <c r="K177" s="29"/>
      <c r="L177" s="30"/>
      <c r="M177" s="160"/>
      <c r="N177" s="161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190</v>
      </c>
      <c r="AU177" s="14" t="s">
        <v>82</v>
      </c>
    </row>
    <row r="178" spans="1:65" s="2" customFormat="1" ht="21.75" customHeight="1">
      <c r="A178" s="29"/>
      <c r="B178" s="141"/>
      <c r="C178" s="162" t="s">
        <v>355</v>
      </c>
      <c r="D178" s="162" t="s">
        <v>220</v>
      </c>
      <c r="E178" s="163" t="s">
        <v>677</v>
      </c>
      <c r="F178" s="164" t="s">
        <v>678</v>
      </c>
      <c r="G178" s="165" t="s">
        <v>413</v>
      </c>
      <c r="H178" s="166">
        <v>3</v>
      </c>
      <c r="I178" s="167"/>
      <c r="J178" s="168">
        <f>ROUND(I178*H178,2)</f>
        <v>0</v>
      </c>
      <c r="K178" s="169"/>
      <c r="L178" s="30"/>
      <c r="M178" s="170" t="s">
        <v>1</v>
      </c>
      <c r="N178" s="171" t="s">
        <v>37</v>
      </c>
      <c r="O178" s="55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5" t="s">
        <v>188</v>
      </c>
      <c r="AT178" s="155" t="s">
        <v>220</v>
      </c>
      <c r="AU178" s="155" t="s">
        <v>82</v>
      </c>
      <c r="AY178" s="14" t="s">
        <v>181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80</v>
      </c>
      <c r="BK178" s="156">
        <f>ROUND(I178*H178,2)</f>
        <v>0</v>
      </c>
      <c r="BL178" s="14" t="s">
        <v>188</v>
      </c>
      <c r="BM178" s="155" t="s">
        <v>679</v>
      </c>
    </row>
    <row r="179" spans="1:65" s="2" customFormat="1" ht="58.5">
      <c r="A179" s="29"/>
      <c r="B179" s="30"/>
      <c r="C179" s="29"/>
      <c r="D179" s="157" t="s">
        <v>190</v>
      </c>
      <c r="E179" s="29"/>
      <c r="F179" s="158" t="s">
        <v>680</v>
      </c>
      <c r="G179" s="29"/>
      <c r="H179" s="29"/>
      <c r="I179" s="159"/>
      <c r="J179" s="29"/>
      <c r="K179" s="29"/>
      <c r="L179" s="30"/>
      <c r="M179" s="160"/>
      <c r="N179" s="161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190</v>
      </c>
      <c r="AU179" s="14" t="s">
        <v>82</v>
      </c>
    </row>
    <row r="180" spans="1:65" s="2" customFormat="1" ht="24.2" customHeight="1">
      <c r="A180" s="29"/>
      <c r="B180" s="141"/>
      <c r="C180" s="162" t="s">
        <v>359</v>
      </c>
      <c r="D180" s="162" t="s">
        <v>220</v>
      </c>
      <c r="E180" s="163" t="s">
        <v>681</v>
      </c>
      <c r="F180" s="164" t="s">
        <v>682</v>
      </c>
      <c r="G180" s="165" t="s">
        <v>413</v>
      </c>
      <c r="H180" s="166">
        <v>15</v>
      </c>
      <c r="I180" s="167"/>
      <c r="J180" s="168">
        <f>ROUND(I180*H180,2)</f>
        <v>0</v>
      </c>
      <c r="K180" s="169"/>
      <c r="L180" s="30"/>
      <c r="M180" s="170" t="s">
        <v>1</v>
      </c>
      <c r="N180" s="171" t="s">
        <v>37</v>
      </c>
      <c r="O180" s="55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5" t="s">
        <v>188</v>
      </c>
      <c r="AT180" s="155" t="s">
        <v>220</v>
      </c>
      <c r="AU180" s="155" t="s">
        <v>82</v>
      </c>
      <c r="AY180" s="14" t="s">
        <v>181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80</v>
      </c>
      <c r="BK180" s="156">
        <f>ROUND(I180*H180,2)</f>
        <v>0</v>
      </c>
      <c r="BL180" s="14" t="s">
        <v>188</v>
      </c>
      <c r="BM180" s="155" t="s">
        <v>683</v>
      </c>
    </row>
    <row r="181" spans="1:65" s="2" customFormat="1" ht="58.5">
      <c r="A181" s="29"/>
      <c r="B181" s="30"/>
      <c r="C181" s="29"/>
      <c r="D181" s="157" t="s">
        <v>190</v>
      </c>
      <c r="E181" s="29"/>
      <c r="F181" s="158" t="s">
        <v>684</v>
      </c>
      <c r="G181" s="29"/>
      <c r="H181" s="29"/>
      <c r="I181" s="159"/>
      <c r="J181" s="29"/>
      <c r="K181" s="29"/>
      <c r="L181" s="30"/>
      <c r="M181" s="160"/>
      <c r="N181" s="161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190</v>
      </c>
      <c r="AU181" s="14" t="s">
        <v>82</v>
      </c>
    </row>
    <row r="182" spans="1:65" s="2" customFormat="1" ht="24.2" customHeight="1">
      <c r="A182" s="29"/>
      <c r="B182" s="141"/>
      <c r="C182" s="162" t="s">
        <v>553</v>
      </c>
      <c r="D182" s="162" t="s">
        <v>220</v>
      </c>
      <c r="E182" s="163" t="s">
        <v>685</v>
      </c>
      <c r="F182" s="164" t="s">
        <v>686</v>
      </c>
      <c r="G182" s="165" t="s">
        <v>413</v>
      </c>
      <c r="H182" s="166">
        <v>200</v>
      </c>
      <c r="I182" s="167"/>
      <c r="J182" s="168">
        <f>ROUND(I182*H182,2)</f>
        <v>0</v>
      </c>
      <c r="K182" s="169"/>
      <c r="L182" s="30"/>
      <c r="M182" s="170" t="s">
        <v>1</v>
      </c>
      <c r="N182" s="171" t="s">
        <v>37</v>
      </c>
      <c r="O182" s="55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5" t="s">
        <v>188</v>
      </c>
      <c r="AT182" s="155" t="s">
        <v>220</v>
      </c>
      <c r="AU182" s="155" t="s">
        <v>82</v>
      </c>
      <c r="AY182" s="14" t="s">
        <v>181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80</v>
      </c>
      <c r="BK182" s="156">
        <f>ROUND(I182*H182,2)</f>
        <v>0</v>
      </c>
      <c r="BL182" s="14" t="s">
        <v>188</v>
      </c>
      <c r="BM182" s="155" t="s">
        <v>687</v>
      </c>
    </row>
    <row r="183" spans="1:65" s="2" customFormat="1" ht="58.5">
      <c r="A183" s="29"/>
      <c r="B183" s="30"/>
      <c r="C183" s="29"/>
      <c r="D183" s="157" t="s">
        <v>190</v>
      </c>
      <c r="E183" s="29"/>
      <c r="F183" s="158" t="s">
        <v>688</v>
      </c>
      <c r="G183" s="29"/>
      <c r="H183" s="29"/>
      <c r="I183" s="159"/>
      <c r="J183" s="29"/>
      <c r="K183" s="29"/>
      <c r="L183" s="30"/>
      <c r="M183" s="160"/>
      <c r="N183" s="161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190</v>
      </c>
      <c r="AU183" s="14" t="s">
        <v>82</v>
      </c>
    </row>
    <row r="184" spans="1:65" s="2" customFormat="1" ht="24.2" customHeight="1">
      <c r="A184" s="29"/>
      <c r="B184" s="141"/>
      <c r="C184" s="162" t="s">
        <v>555</v>
      </c>
      <c r="D184" s="162" t="s">
        <v>220</v>
      </c>
      <c r="E184" s="163" t="s">
        <v>689</v>
      </c>
      <c r="F184" s="164" t="s">
        <v>690</v>
      </c>
      <c r="G184" s="165" t="s">
        <v>633</v>
      </c>
      <c r="H184" s="166">
        <v>62</v>
      </c>
      <c r="I184" s="167"/>
      <c r="J184" s="168">
        <f>ROUND(I184*H184,2)</f>
        <v>0</v>
      </c>
      <c r="K184" s="169"/>
      <c r="L184" s="30"/>
      <c r="M184" s="170" t="s">
        <v>1</v>
      </c>
      <c r="N184" s="171" t="s">
        <v>37</v>
      </c>
      <c r="O184" s="55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5" t="s">
        <v>188</v>
      </c>
      <c r="AT184" s="155" t="s">
        <v>220</v>
      </c>
      <c r="AU184" s="155" t="s">
        <v>82</v>
      </c>
      <c r="AY184" s="14" t="s">
        <v>181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80</v>
      </c>
      <c r="BK184" s="156">
        <f>ROUND(I184*H184,2)</f>
        <v>0</v>
      </c>
      <c r="BL184" s="14" t="s">
        <v>188</v>
      </c>
      <c r="BM184" s="155" t="s">
        <v>691</v>
      </c>
    </row>
    <row r="185" spans="1:65" s="2" customFormat="1" ht="19.5">
      <c r="A185" s="29"/>
      <c r="B185" s="30"/>
      <c r="C185" s="29"/>
      <c r="D185" s="157" t="s">
        <v>190</v>
      </c>
      <c r="E185" s="29"/>
      <c r="F185" s="158" t="s">
        <v>690</v>
      </c>
      <c r="G185" s="29"/>
      <c r="H185" s="29"/>
      <c r="I185" s="159"/>
      <c r="J185" s="29"/>
      <c r="K185" s="29"/>
      <c r="L185" s="30"/>
      <c r="M185" s="160"/>
      <c r="N185" s="161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190</v>
      </c>
      <c r="AU185" s="14" t="s">
        <v>82</v>
      </c>
    </row>
    <row r="186" spans="1:65" s="2" customFormat="1" ht="24.2" customHeight="1">
      <c r="A186" s="29"/>
      <c r="B186" s="141"/>
      <c r="C186" s="162" t="s">
        <v>560</v>
      </c>
      <c r="D186" s="162" t="s">
        <v>220</v>
      </c>
      <c r="E186" s="163" t="s">
        <v>692</v>
      </c>
      <c r="F186" s="164" t="s">
        <v>693</v>
      </c>
      <c r="G186" s="165" t="s">
        <v>476</v>
      </c>
      <c r="H186" s="166">
        <v>32.200000000000003</v>
      </c>
      <c r="I186" s="167"/>
      <c r="J186" s="168">
        <f>ROUND(I186*H186,2)</f>
        <v>0</v>
      </c>
      <c r="K186" s="169"/>
      <c r="L186" s="30"/>
      <c r="M186" s="170" t="s">
        <v>1</v>
      </c>
      <c r="N186" s="171" t="s">
        <v>37</v>
      </c>
      <c r="O186" s="55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5" t="s">
        <v>188</v>
      </c>
      <c r="AT186" s="155" t="s">
        <v>220</v>
      </c>
      <c r="AU186" s="155" t="s">
        <v>82</v>
      </c>
      <c r="AY186" s="14" t="s">
        <v>181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80</v>
      </c>
      <c r="BK186" s="156">
        <f>ROUND(I186*H186,2)</f>
        <v>0</v>
      </c>
      <c r="BL186" s="14" t="s">
        <v>188</v>
      </c>
      <c r="BM186" s="155" t="s">
        <v>694</v>
      </c>
    </row>
    <row r="187" spans="1:65" s="2" customFormat="1" ht="39">
      <c r="A187" s="29"/>
      <c r="B187" s="30"/>
      <c r="C187" s="29"/>
      <c r="D187" s="157" t="s">
        <v>190</v>
      </c>
      <c r="E187" s="29"/>
      <c r="F187" s="158" t="s">
        <v>695</v>
      </c>
      <c r="G187" s="29"/>
      <c r="H187" s="29"/>
      <c r="I187" s="159"/>
      <c r="J187" s="29"/>
      <c r="K187" s="29"/>
      <c r="L187" s="30"/>
      <c r="M187" s="160"/>
      <c r="N187" s="161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190</v>
      </c>
      <c r="AU187" s="14" t="s">
        <v>82</v>
      </c>
    </row>
    <row r="188" spans="1:65" s="2" customFormat="1" ht="24.2" customHeight="1">
      <c r="A188" s="29"/>
      <c r="B188" s="141"/>
      <c r="C188" s="162" t="s">
        <v>562</v>
      </c>
      <c r="D188" s="162" t="s">
        <v>220</v>
      </c>
      <c r="E188" s="163" t="s">
        <v>696</v>
      </c>
      <c r="F188" s="164" t="s">
        <v>697</v>
      </c>
      <c r="G188" s="165" t="s">
        <v>476</v>
      </c>
      <c r="H188" s="166">
        <v>13.8</v>
      </c>
      <c r="I188" s="167"/>
      <c r="J188" s="168">
        <f>ROUND(I188*H188,2)</f>
        <v>0</v>
      </c>
      <c r="K188" s="169"/>
      <c r="L188" s="30"/>
      <c r="M188" s="170" t="s">
        <v>1</v>
      </c>
      <c r="N188" s="171" t="s">
        <v>37</v>
      </c>
      <c r="O188" s="55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5" t="s">
        <v>188</v>
      </c>
      <c r="AT188" s="155" t="s">
        <v>220</v>
      </c>
      <c r="AU188" s="155" t="s">
        <v>82</v>
      </c>
      <c r="AY188" s="14" t="s">
        <v>181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4" t="s">
        <v>80</v>
      </c>
      <c r="BK188" s="156">
        <f>ROUND(I188*H188,2)</f>
        <v>0</v>
      </c>
      <c r="BL188" s="14" t="s">
        <v>188</v>
      </c>
      <c r="BM188" s="155" t="s">
        <v>698</v>
      </c>
    </row>
    <row r="189" spans="1:65" s="2" customFormat="1" ht="39">
      <c r="A189" s="29"/>
      <c r="B189" s="30"/>
      <c r="C189" s="29"/>
      <c r="D189" s="157" t="s">
        <v>190</v>
      </c>
      <c r="E189" s="29"/>
      <c r="F189" s="158" t="s">
        <v>699</v>
      </c>
      <c r="G189" s="29"/>
      <c r="H189" s="29"/>
      <c r="I189" s="159"/>
      <c r="J189" s="29"/>
      <c r="K189" s="29"/>
      <c r="L189" s="30"/>
      <c r="M189" s="160"/>
      <c r="N189" s="161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190</v>
      </c>
      <c r="AU189" s="14" t="s">
        <v>82</v>
      </c>
    </row>
    <row r="190" spans="1:65" s="2" customFormat="1" ht="24.2" customHeight="1">
      <c r="A190" s="29"/>
      <c r="B190" s="141"/>
      <c r="C190" s="162" t="s">
        <v>564</v>
      </c>
      <c r="D190" s="162" t="s">
        <v>220</v>
      </c>
      <c r="E190" s="163" t="s">
        <v>700</v>
      </c>
      <c r="F190" s="164" t="s">
        <v>701</v>
      </c>
      <c r="G190" s="165" t="s">
        <v>476</v>
      </c>
      <c r="H190" s="166">
        <v>910</v>
      </c>
      <c r="I190" s="167"/>
      <c r="J190" s="168">
        <f>ROUND(I190*H190,2)</f>
        <v>0</v>
      </c>
      <c r="K190" s="169"/>
      <c r="L190" s="30"/>
      <c r="M190" s="170" t="s">
        <v>1</v>
      </c>
      <c r="N190" s="171" t="s">
        <v>37</v>
      </c>
      <c r="O190" s="55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5" t="s">
        <v>188</v>
      </c>
      <c r="AT190" s="155" t="s">
        <v>220</v>
      </c>
      <c r="AU190" s="155" t="s">
        <v>82</v>
      </c>
      <c r="AY190" s="14" t="s">
        <v>181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4" t="s">
        <v>80</v>
      </c>
      <c r="BK190" s="156">
        <f>ROUND(I190*H190,2)</f>
        <v>0</v>
      </c>
      <c r="BL190" s="14" t="s">
        <v>188</v>
      </c>
      <c r="BM190" s="155" t="s">
        <v>702</v>
      </c>
    </row>
    <row r="191" spans="1:65" s="2" customFormat="1" ht="29.25">
      <c r="A191" s="29"/>
      <c r="B191" s="30"/>
      <c r="C191" s="29"/>
      <c r="D191" s="157" t="s">
        <v>190</v>
      </c>
      <c r="E191" s="29"/>
      <c r="F191" s="158" t="s">
        <v>703</v>
      </c>
      <c r="G191" s="29"/>
      <c r="H191" s="29"/>
      <c r="I191" s="159"/>
      <c r="J191" s="29"/>
      <c r="K191" s="29"/>
      <c r="L191" s="30"/>
      <c r="M191" s="160"/>
      <c r="N191" s="161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190</v>
      </c>
      <c r="AU191" s="14" t="s">
        <v>82</v>
      </c>
    </row>
    <row r="192" spans="1:65" s="2" customFormat="1" ht="24.2" customHeight="1">
      <c r="A192" s="29"/>
      <c r="B192" s="141"/>
      <c r="C192" s="162" t="s">
        <v>566</v>
      </c>
      <c r="D192" s="162" t="s">
        <v>220</v>
      </c>
      <c r="E192" s="163" t="s">
        <v>704</v>
      </c>
      <c r="F192" s="164" t="s">
        <v>705</v>
      </c>
      <c r="G192" s="165" t="s">
        <v>476</v>
      </c>
      <c r="H192" s="166">
        <v>750</v>
      </c>
      <c r="I192" s="167"/>
      <c r="J192" s="168">
        <f>ROUND(I192*H192,2)</f>
        <v>0</v>
      </c>
      <c r="K192" s="169"/>
      <c r="L192" s="30"/>
      <c r="M192" s="170" t="s">
        <v>1</v>
      </c>
      <c r="N192" s="171" t="s">
        <v>37</v>
      </c>
      <c r="O192" s="55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5" t="s">
        <v>188</v>
      </c>
      <c r="AT192" s="155" t="s">
        <v>220</v>
      </c>
      <c r="AU192" s="155" t="s">
        <v>82</v>
      </c>
      <c r="AY192" s="14" t="s">
        <v>181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4" t="s">
        <v>80</v>
      </c>
      <c r="BK192" s="156">
        <f>ROUND(I192*H192,2)</f>
        <v>0</v>
      </c>
      <c r="BL192" s="14" t="s">
        <v>188</v>
      </c>
      <c r="BM192" s="155" t="s">
        <v>706</v>
      </c>
    </row>
    <row r="193" spans="1:65" s="2" customFormat="1" ht="29.25">
      <c r="A193" s="29"/>
      <c r="B193" s="30"/>
      <c r="C193" s="29"/>
      <c r="D193" s="157" t="s">
        <v>190</v>
      </c>
      <c r="E193" s="29"/>
      <c r="F193" s="158" t="s">
        <v>707</v>
      </c>
      <c r="G193" s="29"/>
      <c r="H193" s="29"/>
      <c r="I193" s="159"/>
      <c r="J193" s="29"/>
      <c r="K193" s="29"/>
      <c r="L193" s="30"/>
      <c r="M193" s="160"/>
      <c r="N193" s="161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190</v>
      </c>
      <c r="AU193" s="14" t="s">
        <v>82</v>
      </c>
    </row>
    <row r="194" spans="1:65" s="2" customFormat="1" ht="24.2" customHeight="1">
      <c r="A194" s="29"/>
      <c r="B194" s="141"/>
      <c r="C194" s="162" t="s">
        <v>568</v>
      </c>
      <c r="D194" s="162" t="s">
        <v>220</v>
      </c>
      <c r="E194" s="163" t="s">
        <v>708</v>
      </c>
      <c r="F194" s="164" t="s">
        <v>709</v>
      </c>
      <c r="G194" s="165" t="s">
        <v>476</v>
      </c>
      <c r="H194" s="166">
        <v>2777.6</v>
      </c>
      <c r="I194" s="167"/>
      <c r="J194" s="168">
        <f>ROUND(I194*H194,2)</f>
        <v>0</v>
      </c>
      <c r="K194" s="169"/>
      <c r="L194" s="30"/>
      <c r="M194" s="170" t="s">
        <v>1</v>
      </c>
      <c r="N194" s="171" t="s">
        <v>37</v>
      </c>
      <c r="O194" s="55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5" t="s">
        <v>188</v>
      </c>
      <c r="AT194" s="155" t="s">
        <v>220</v>
      </c>
      <c r="AU194" s="155" t="s">
        <v>82</v>
      </c>
      <c r="AY194" s="14" t="s">
        <v>181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4" t="s">
        <v>80</v>
      </c>
      <c r="BK194" s="156">
        <f>ROUND(I194*H194,2)</f>
        <v>0</v>
      </c>
      <c r="BL194" s="14" t="s">
        <v>188</v>
      </c>
      <c r="BM194" s="155" t="s">
        <v>710</v>
      </c>
    </row>
    <row r="195" spans="1:65" s="2" customFormat="1" ht="39">
      <c r="A195" s="29"/>
      <c r="B195" s="30"/>
      <c r="C195" s="29"/>
      <c r="D195" s="157" t="s">
        <v>190</v>
      </c>
      <c r="E195" s="29"/>
      <c r="F195" s="158" t="s">
        <v>711</v>
      </c>
      <c r="G195" s="29"/>
      <c r="H195" s="29"/>
      <c r="I195" s="159"/>
      <c r="J195" s="29"/>
      <c r="K195" s="29"/>
      <c r="L195" s="30"/>
      <c r="M195" s="160"/>
      <c r="N195" s="161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190</v>
      </c>
      <c r="AU195" s="14" t="s">
        <v>82</v>
      </c>
    </row>
    <row r="196" spans="1:65" s="2" customFormat="1" ht="24.2" customHeight="1">
      <c r="A196" s="29"/>
      <c r="B196" s="141"/>
      <c r="C196" s="162" t="s">
        <v>570</v>
      </c>
      <c r="D196" s="162" t="s">
        <v>220</v>
      </c>
      <c r="E196" s="163" t="s">
        <v>712</v>
      </c>
      <c r="F196" s="164" t="s">
        <v>713</v>
      </c>
      <c r="G196" s="165" t="s">
        <v>476</v>
      </c>
      <c r="H196" s="166">
        <v>1190.4000000000001</v>
      </c>
      <c r="I196" s="167"/>
      <c r="J196" s="168">
        <f>ROUND(I196*H196,2)</f>
        <v>0</v>
      </c>
      <c r="K196" s="169"/>
      <c r="L196" s="30"/>
      <c r="M196" s="170" t="s">
        <v>1</v>
      </c>
      <c r="N196" s="171" t="s">
        <v>37</v>
      </c>
      <c r="O196" s="55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5" t="s">
        <v>188</v>
      </c>
      <c r="AT196" s="155" t="s">
        <v>220</v>
      </c>
      <c r="AU196" s="155" t="s">
        <v>82</v>
      </c>
      <c r="AY196" s="14" t="s">
        <v>181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80</v>
      </c>
      <c r="BK196" s="156">
        <f>ROUND(I196*H196,2)</f>
        <v>0</v>
      </c>
      <c r="BL196" s="14" t="s">
        <v>188</v>
      </c>
      <c r="BM196" s="155" t="s">
        <v>714</v>
      </c>
    </row>
    <row r="197" spans="1:65" s="2" customFormat="1" ht="39">
      <c r="A197" s="29"/>
      <c r="B197" s="30"/>
      <c r="C197" s="29"/>
      <c r="D197" s="157" t="s">
        <v>190</v>
      </c>
      <c r="E197" s="29"/>
      <c r="F197" s="158" t="s">
        <v>715</v>
      </c>
      <c r="G197" s="29"/>
      <c r="H197" s="29"/>
      <c r="I197" s="159"/>
      <c r="J197" s="29"/>
      <c r="K197" s="29"/>
      <c r="L197" s="30"/>
      <c r="M197" s="160"/>
      <c r="N197" s="161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190</v>
      </c>
      <c r="AU197" s="14" t="s">
        <v>82</v>
      </c>
    </row>
    <row r="198" spans="1:65" s="12" customFormat="1" ht="20.85" customHeight="1">
      <c r="B198" s="128"/>
      <c r="D198" s="129" t="s">
        <v>71</v>
      </c>
      <c r="E198" s="139" t="s">
        <v>195</v>
      </c>
      <c r="F198" s="139" t="s">
        <v>716</v>
      </c>
      <c r="I198" s="131"/>
      <c r="J198" s="140">
        <f>BK198</f>
        <v>0</v>
      </c>
      <c r="L198" s="128"/>
      <c r="M198" s="133"/>
      <c r="N198" s="134"/>
      <c r="O198" s="134"/>
      <c r="P198" s="135">
        <v>0</v>
      </c>
      <c r="Q198" s="134"/>
      <c r="R198" s="135">
        <v>0</v>
      </c>
      <c r="S198" s="134"/>
      <c r="T198" s="136">
        <v>0</v>
      </c>
      <c r="AR198" s="129" t="s">
        <v>80</v>
      </c>
      <c r="AT198" s="137" t="s">
        <v>71</v>
      </c>
      <c r="AU198" s="137" t="s">
        <v>82</v>
      </c>
      <c r="AY198" s="129" t="s">
        <v>181</v>
      </c>
      <c r="BK198" s="138">
        <v>0</v>
      </c>
    </row>
    <row r="199" spans="1:65" s="12" customFormat="1" ht="25.9" customHeight="1">
      <c r="B199" s="128"/>
      <c r="D199" s="129" t="s">
        <v>71</v>
      </c>
      <c r="E199" s="130" t="s">
        <v>430</v>
      </c>
      <c r="F199" s="130" t="s">
        <v>431</v>
      </c>
      <c r="I199" s="131"/>
      <c r="J199" s="132">
        <f>BK199</f>
        <v>0</v>
      </c>
      <c r="L199" s="128"/>
      <c r="M199" s="133"/>
      <c r="N199" s="134"/>
      <c r="O199" s="134"/>
      <c r="P199" s="135">
        <f>P200+SUM(P201:P216)</f>
        <v>0</v>
      </c>
      <c r="Q199" s="134"/>
      <c r="R199" s="135">
        <f>R200+SUM(R201:R216)</f>
        <v>0</v>
      </c>
      <c r="S199" s="134"/>
      <c r="T199" s="136">
        <f>T200+SUM(T201:T216)</f>
        <v>0</v>
      </c>
      <c r="AR199" s="129" t="s">
        <v>188</v>
      </c>
      <c r="AT199" s="137" t="s">
        <v>71</v>
      </c>
      <c r="AU199" s="137" t="s">
        <v>72</v>
      </c>
      <c r="AY199" s="129" t="s">
        <v>181</v>
      </c>
      <c r="BK199" s="138">
        <f>BK200+SUM(BK201:BK216)</f>
        <v>0</v>
      </c>
    </row>
    <row r="200" spans="1:65" s="2" customFormat="1" ht="37.9" customHeight="1">
      <c r="A200" s="29"/>
      <c r="B200" s="141"/>
      <c r="C200" s="162" t="s">
        <v>575</v>
      </c>
      <c r="D200" s="162" t="s">
        <v>220</v>
      </c>
      <c r="E200" s="163" t="s">
        <v>432</v>
      </c>
      <c r="F200" s="164" t="s">
        <v>433</v>
      </c>
      <c r="G200" s="165" t="s">
        <v>434</v>
      </c>
      <c r="H200" s="166">
        <v>2702</v>
      </c>
      <c r="I200" s="167"/>
      <c r="J200" s="168">
        <f>ROUND(I200*H200,2)</f>
        <v>0</v>
      </c>
      <c r="K200" s="169"/>
      <c r="L200" s="30"/>
      <c r="M200" s="170" t="s">
        <v>1</v>
      </c>
      <c r="N200" s="171" t="s">
        <v>37</v>
      </c>
      <c r="O200" s="55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5" t="s">
        <v>435</v>
      </c>
      <c r="AT200" s="155" t="s">
        <v>220</v>
      </c>
      <c r="AU200" s="155" t="s">
        <v>80</v>
      </c>
      <c r="AY200" s="14" t="s">
        <v>181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4" t="s">
        <v>80</v>
      </c>
      <c r="BK200" s="156">
        <f>ROUND(I200*H200,2)</f>
        <v>0</v>
      </c>
      <c r="BL200" s="14" t="s">
        <v>435</v>
      </c>
      <c r="BM200" s="155" t="s">
        <v>717</v>
      </c>
    </row>
    <row r="201" spans="1:65" s="2" customFormat="1" ht="68.25">
      <c r="A201" s="29"/>
      <c r="B201" s="30"/>
      <c r="C201" s="29"/>
      <c r="D201" s="157" t="s">
        <v>190</v>
      </c>
      <c r="E201" s="29"/>
      <c r="F201" s="158" t="s">
        <v>437</v>
      </c>
      <c r="G201" s="29"/>
      <c r="H201" s="29"/>
      <c r="I201" s="159"/>
      <c r="J201" s="29"/>
      <c r="K201" s="29"/>
      <c r="L201" s="30"/>
      <c r="M201" s="160"/>
      <c r="N201" s="161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190</v>
      </c>
      <c r="AU201" s="14" t="s">
        <v>80</v>
      </c>
    </row>
    <row r="202" spans="1:65" s="2" customFormat="1" ht="44.25" customHeight="1">
      <c r="A202" s="29"/>
      <c r="B202" s="141"/>
      <c r="C202" s="162" t="s">
        <v>580</v>
      </c>
      <c r="D202" s="162" t="s">
        <v>220</v>
      </c>
      <c r="E202" s="163" t="s">
        <v>438</v>
      </c>
      <c r="F202" s="164" t="s">
        <v>439</v>
      </c>
      <c r="G202" s="165" t="s">
        <v>434</v>
      </c>
      <c r="H202" s="166">
        <v>2702</v>
      </c>
      <c r="I202" s="167"/>
      <c r="J202" s="168">
        <f>ROUND(I202*H202,2)</f>
        <v>0</v>
      </c>
      <c r="K202" s="169"/>
      <c r="L202" s="30"/>
      <c r="M202" s="170" t="s">
        <v>1</v>
      </c>
      <c r="N202" s="171" t="s">
        <v>37</v>
      </c>
      <c r="O202" s="55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5" t="s">
        <v>435</v>
      </c>
      <c r="AT202" s="155" t="s">
        <v>220</v>
      </c>
      <c r="AU202" s="155" t="s">
        <v>80</v>
      </c>
      <c r="AY202" s="14" t="s">
        <v>181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4" t="s">
        <v>80</v>
      </c>
      <c r="BK202" s="156">
        <f>ROUND(I202*H202,2)</f>
        <v>0</v>
      </c>
      <c r="BL202" s="14" t="s">
        <v>435</v>
      </c>
      <c r="BM202" s="155" t="s">
        <v>718</v>
      </c>
    </row>
    <row r="203" spans="1:65" s="2" customFormat="1" ht="68.25">
      <c r="A203" s="29"/>
      <c r="B203" s="30"/>
      <c r="C203" s="29"/>
      <c r="D203" s="157" t="s">
        <v>190</v>
      </c>
      <c r="E203" s="29"/>
      <c r="F203" s="158" t="s">
        <v>441</v>
      </c>
      <c r="G203" s="29"/>
      <c r="H203" s="29"/>
      <c r="I203" s="159"/>
      <c r="J203" s="29"/>
      <c r="K203" s="29"/>
      <c r="L203" s="30"/>
      <c r="M203" s="160"/>
      <c r="N203" s="161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190</v>
      </c>
      <c r="AU203" s="14" t="s">
        <v>80</v>
      </c>
    </row>
    <row r="204" spans="1:65" s="2" customFormat="1" ht="37.9" customHeight="1">
      <c r="A204" s="29"/>
      <c r="B204" s="141"/>
      <c r="C204" s="162" t="s">
        <v>719</v>
      </c>
      <c r="D204" s="162" t="s">
        <v>220</v>
      </c>
      <c r="E204" s="163" t="s">
        <v>432</v>
      </c>
      <c r="F204" s="164" t="s">
        <v>433</v>
      </c>
      <c r="G204" s="165" t="s">
        <v>434</v>
      </c>
      <c r="H204" s="166">
        <v>5020</v>
      </c>
      <c r="I204" s="167"/>
      <c r="J204" s="168">
        <f>ROUND(I204*H204,2)</f>
        <v>0</v>
      </c>
      <c r="K204" s="169"/>
      <c r="L204" s="30"/>
      <c r="M204" s="170" t="s">
        <v>1</v>
      </c>
      <c r="N204" s="171" t="s">
        <v>37</v>
      </c>
      <c r="O204" s="55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5" t="s">
        <v>435</v>
      </c>
      <c r="AT204" s="155" t="s">
        <v>220</v>
      </c>
      <c r="AU204" s="155" t="s">
        <v>80</v>
      </c>
      <c r="AY204" s="14" t="s">
        <v>181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4" t="s">
        <v>80</v>
      </c>
      <c r="BK204" s="156">
        <f>ROUND(I204*H204,2)</f>
        <v>0</v>
      </c>
      <c r="BL204" s="14" t="s">
        <v>435</v>
      </c>
      <c r="BM204" s="155" t="s">
        <v>720</v>
      </c>
    </row>
    <row r="205" spans="1:65" s="2" customFormat="1" ht="68.25">
      <c r="A205" s="29"/>
      <c r="B205" s="30"/>
      <c r="C205" s="29"/>
      <c r="D205" s="157" t="s">
        <v>190</v>
      </c>
      <c r="E205" s="29"/>
      <c r="F205" s="158" t="s">
        <v>437</v>
      </c>
      <c r="G205" s="29"/>
      <c r="H205" s="29"/>
      <c r="I205" s="159"/>
      <c r="J205" s="29"/>
      <c r="K205" s="29"/>
      <c r="L205" s="30"/>
      <c r="M205" s="160"/>
      <c r="N205" s="161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190</v>
      </c>
      <c r="AU205" s="14" t="s">
        <v>80</v>
      </c>
    </row>
    <row r="206" spans="1:65" s="2" customFormat="1" ht="44.25" customHeight="1">
      <c r="A206" s="29"/>
      <c r="B206" s="141"/>
      <c r="C206" s="162" t="s">
        <v>721</v>
      </c>
      <c r="D206" s="162" t="s">
        <v>220</v>
      </c>
      <c r="E206" s="163" t="s">
        <v>438</v>
      </c>
      <c r="F206" s="164" t="s">
        <v>439</v>
      </c>
      <c r="G206" s="165" t="s">
        <v>434</v>
      </c>
      <c r="H206" s="166">
        <v>5020</v>
      </c>
      <c r="I206" s="167"/>
      <c r="J206" s="168">
        <f>ROUND(I206*H206,2)</f>
        <v>0</v>
      </c>
      <c r="K206" s="169"/>
      <c r="L206" s="30"/>
      <c r="M206" s="170" t="s">
        <v>1</v>
      </c>
      <c r="N206" s="171" t="s">
        <v>37</v>
      </c>
      <c r="O206" s="55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5" t="s">
        <v>435</v>
      </c>
      <c r="AT206" s="155" t="s">
        <v>220</v>
      </c>
      <c r="AU206" s="155" t="s">
        <v>80</v>
      </c>
      <c r="AY206" s="14" t="s">
        <v>181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4" t="s">
        <v>80</v>
      </c>
      <c r="BK206" s="156">
        <f>ROUND(I206*H206,2)</f>
        <v>0</v>
      </c>
      <c r="BL206" s="14" t="s">
        <v>435</v>
      </c>
      <c r="BM206" s="155" t="s">
        <v>722</v>
      </c>
    </row>
    <row r="207" spans="1:65" s="2" customFormat="1" ht="68.25">
      <c r="A207" s="29"/>
      <c r="B207" s="30"/>
      <c r="C207" s="29"/>
      <c r="D207" s="157" t="s">
        <v>190</v>
      </c>
      <c r="E207" s="29"/>
      <c r="F207" s="158" t="s">
        <v>441</v>
      </c>
      <c r="G207" s="29"/>
      <c r="H207" s="29"/>
      <c r="I207" s="159"/>
      <c r="J207" s="29"/>
      <c r="K207" s="29"/>
      <c r="L207" s="30"/>
      <c r="M207" s="160"/>
      <c r="N207" s="161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190</v>
      </c>
      <c r="AU207" s="14" t="s">
        <v>80</v>
      </c>
    </row>
    <row r="208" spans="1:65" s="2" customFormat="1" ht="49.15" customHeight="1">
      <c r="A208" s="29"/>
      <c r="B208" s="141"/>
      <c r="C208" s="162" t="s">
        <v>723</v>
      </c>
      <c r="D208" s="162" t="s">
        <v>220</v>
      </c>
      <c r="E208" s="163" t="s">
        <v>442</v>
      </c>
      <c r="F208" s="164" t="s">
        <v>443</v>
      </c>
      <c r="G208" s="165" t="s">
        <v>434</v>
      </c>
      <c r="H208" s="166">
        <v>1076</v>
      </c>
      <c r="I208" s="167"/>
      <c r="J208" s="168">
        <f>ROUND(I208*H208,2)</f>
        <v>0</v>
      </c>
      <c r="K208" s="169"/>
      <c r="L208" s="30"/>
      <c r="M208" s="170" t="s">
        <v>1</v>
      </c>
      <c r="N208" s="171" t="s">
        <v>37</v>
      </c>
      <c r="O208" s="55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5" t="s">
        <v>435</v>
      </c>
      <c r="AT208" s="155" t="s">
        <v>220</v>
      </c>
      <c r="AU208" s="155" t="s">
        <v>80</v>
      </c>
      <c r="AY208" s="14" t="s">
        <v>181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4" t="s">
        <v>80</v>
      </c>
      <c r="BK208" s="156">
        <f>ROUND(I208*H208,2)</f>
        <v>0</v>
      </c>
      <c r="BL208" s="14" t="s">
        <v>435</v>
      </c>
      <c r="BM208" s="155" t="s">
        <v>724</v>
      </c>
    </row>
    <row r="209" spans="1:65" s="2" customFormat="1" ht="68.25">
      <c r="A209" s="29"/>
      <c r="B209" s="30"/>
      <c r="C209" s="29"/>
      <c r="D209" s="157" t="s">
        <v>190</v>
      </c>
      <c r="E209" s="29"/>
      <c r="F209" s="158" t="s">
        <v>445</v>
      </c>
      <c r="G209" s="29"/>
      <c r="H209" s="29"/>
      <c r="I209" s="159"/>
      <c r="J209" s="29"/>
      <c r="K209" s="29"/>
      <c r="L209" s="30"/>
      <c r="M209" s="160"/>
      <c r="N209" s="161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190</v>
      </c>
      <c r="AU209" s="14" t="s">
        <v>80</v>
      </c>
    </row>
    <row r="210" spans="1:65" s="2" customFormat="1" ht="55.5" customHeight="1">
      <c r="A210" s="29"/>
      <c r="B210" s="141"/>
      <c r="C210" s="162" t="s">
        <v>725</v>
      </c>
      <c r="D210" s="162" t="s">
        <v>220</v>
      </c>
      <c r="E210" s="163" t="s">
        <v>446</v>
      </c>
      <c r="F210" s="164" t="s">
        <v>447</v>
      </c>
      <c r="G210" s="165" t="s">
        <v>434</v>
      </c>
      <c r="H210" s="166">
        <v>16140</v>
      </c>
      <c r="I210" s="167"/>
      <c r="J210" s="168">
        <f>ROUND(I210*H210,2)</f>
        <v>0</v>
      </c>
      <c r="K210" s="169"/>
      <c r="L210" s="30"/>
      <c r="M210" s="170" t="s">
        <v>1</v>
      </c>
      <c r="N210" s="171" t="s">
        <v>37</v>
      </c>
      <c r="O210" s="55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5" t="s">
        <v>435</v>
      </c>
      <c r="AT210" s="155" t="s">
        <v>220</v>
      </c>
      <c r="AU210" s="155" t="s">
        <v>80</v>
      </c>
      <c r="AY210" s="14" t="s">
        <v>181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4" t="s">
        <v>80</v>
      </c>
      <c r="BK210" s="156">
        <f>ROUND(I210*H210,2)</f>
        <v>0</v>
      </c>
      <c r="BL210" s="14" t="s">
        <v>435</v>
      </c>
      <c r="BM210" s="155" t="s">
        <v>726</v>
      </c>
    </row>
    <row r="211" spans="1:65" s="2" customFormat="1" ht="78">
      <c r="A211" s="29"/>
      <c r="B211" s="30"/>
      <c r="C211" s="29"/>
      <c r="D211" s="157" t="s">
        <v>190</v>
      </c>
      <c r="E211" s="29"/>
      <c r="F211" s="158" t="s">
        <v>449</v>
      </c>
      <c r="G211" s="29"/>
      <c r="H211" s="29"/>
      <c r="I211" s="159"/>
      <c r="J211" s="29"/>
      <c r="K211" s="29"/>
      <c r="L211" s="30"/>
      <c r="M211" s="160"/>
      <c r="N211" s="161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190</v>
      </c>
      <c r="AU211" s="14" t="s">
        <v>80</v>
      </c>
    </row>
    <row r="212" spans="1:65" s="2" customFormat="1" ht="49.15" customHeight="1">
      <c r="A212" s="29"/>
      <c r="B212" s="141"/>
      <c r="C212" s="162" t="s">
        <v>727</v>
      </c>
      <c r="D212" s="162" t="s">
        <v>220</v>
      </c>
      <c r="E212" s="163" t="s">
        <v>442</v>
      </c>
      <c r="F212" s="164" t="s">
        <v>443</v>
      </c>
      <c r="G212" s="165" t="s">
        <v>434</v>
      </c>
      <c r="H212" s="166">
        <v>3.44</v>
      </c>
      <c r="I212" s="167"/>
      <c r="J212" s="168">
        <f>ROUND(I212*H212,2)</f>
        <v>0</v>
      </c>
      <c r="K212" s="169"/>
      <c r="L212" s="30"/>
      <c r="M212" s="170" t="s">
        <v>1</v>
      </c>
      <c r="N212" s="171" t="s">
        <v>37</v>
      </c>
      <c r="O212" s="55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5" t="s">
        <v>435</v>
      </c>
      <c r="AT212" s="155" t="s">
        <v>220</v>
      </c>
      <c r="AU212" s="155" t="s">
        <v>80</v>
      </c>
      <c r="AY212" s="14" t="s">
        <v>181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4" t="s">
        <v>80</v>
      </c>
      <c r="BK212" s="156">
        <f>ROUND(I212*H212,2)</f>
        <v>0</v>
      </c>
      <c r="BL212" s="14" t="s">
        <v>435</v>
      </c>
      <c r="BM212" s="155" t="s">
        <v>728</v>
      </c>
    </row>
    <row r="213" spans="1:65" s="2" customFormat="1" ht="68.25">
      <c r="A213" s="29"/>
      <c r="B213" s="30"/>
      <c r="C213" s="29"/>
      <c r="D213" s="157" t="s">
        <v>190</v>
      </c>
      <c r="E213" s="29"/>
      <c r="F213" s="158" t="s">
        <v>445</v>
      </c>
      <c r="G213" s="29"/>
      <c r="H213" s="29"/>
      <c r="I213" s="159"/>
      <c r="J213" s="29"/>
      <c r="K213" s="29"/>
      <c r="L213" s="30"/>
      <c r="M213" s="160"/>
      <c r="N213" s="161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190</v>
      </c>
      <c r="AU213" s="14" t="s">
        <v>80</v>
      </c>
    </row>
    <row r="214" spans="1:65" s="2" customFormat="1" ht="55.5" customHeight="1">
      <c r="A214" s="29"/>
      <c r="B214" s="141"/>
      <c r="C214" s="162" t="s">
        <v>729</v>
      </c>
      <c r="D214" s="162" t="s">
        <v>220</v>
      </c>
      <c r="E214" s="163" t="s">
        <v>446</v>
      </c>
      <c r="F214" s="164" t="s">
        <v>447</v>
      </c>
      <c r="G214" s="165" t="s">
        <v>434</v>
      </c>
      <c r="H214" s="166">
        <v>14</v>
      </c>
      <c r="I214" s="167"/>
      <c r="J214" s="168">
        <f>ROUND(I214*H214,2)</f>
        <v>0</v>
      </c>
      <c r="K214" s="169"/>
      <c r="L214" s="30"/>
      <c r="M214" s="170" t="s">
        <v>1</v>
      </c>
      <c r="N214" s="171" t="s">
        <v>37</v>
      </c>
      <c r="O214" s="55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5" t="s">
        <v>435</v>
      </c>
      <c r="AT214" s="155" t="s">
        <v>220</v>
      </c>
      <c r="AU214" s="155" t="s">
        <v>80</v>
      </c>
      <c r="AY214" s="14" t="s">
        <v>181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4" t="s">
        <v>80</v>
      </c>
      <c r="BK214" s="156">
        <f>ROUND(I214*H214,2)</f>
        <v>0</v>
      </c>
      <c r="BL214" s="14" t="s">
        <v>435</v>
      </c>
      <c r="BM214" s="155" t="s">
        <v>730</v>
      </c>
    </row>
    <row r="215" spans="1:65" s="2" customFormat="1" ht="78">
      <c r="A215" s="29"/>
      <c r="B215" s="30"/>
      <c r="C215" s="29"/>
      <c r="D215" s="157" t="s">
        <v>190</v>
      </c>
      <c r="E215" s="29"/>
      <c r="F215" s="158" t="s">
        <v>449</v>
      </c>
      <c r="G215" s="29"/>
      <c r="H215" s="29"/>
      <c r="I215" s="159"/>
      <c r="J215" s="29"/>
      <c r="K215" s="29"/>
      <c r="L215" s="30"/>
      <c r="M215" s="160"/>
      <c r="N215" s="161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190</v>
      </c>
      <c r="AU215" s="14" t="s">
        <v>80</v>
      </c>
    </row>
    <row r="216" spans="1:65" s="12" customFormat="1" ht="22.9" customHeight="1">
      <c r="B216" s="128"/>
      <c r="D216" s="129" t="s">
        <v>71</v>
      </c>
      <c r="E216" s="139" t="s">
        <v>188</v>
      </c>
      <c r="F216" s="139" t="s">
        <v>731</v>
      </c>
      <c r="I216" s="131"/>
      <c r="J216" s="140">
        <f>BK216</f>
        <v>0</v>
      </c>
      <c r="L216" s="128"/>
      <c r="M216" s="133"/>
      <c r="N216" s="134"/>
      <c r="O216" s="134"/>
      <c r="P216" s="135">
        <f>SUM(P217:P218)</f>
        <v>0</v>
      </c>
      <c r="Q216" s="134"/>
      <c r="R216" s="135">
        <f>SUM(R217:R218)</f>
        <v>0</v>
      </c>
      <c r="S216" s="134"/>
      <c r="T216" s="136">
        <f>SUM(T217:T218)</f>
        <v>0</v>
      </c>
      <c r="AR216" s="129" t="s">
        <v>80</v>
      </c>
      <c r="AT216" s="137" t="s">
        <v>71</v>
      </c>
      <c r="AU216" s="137" t="s">
        <v>80</v>
      </c>
      <c r="AY216" s="129" t="s">
        <v>181</v>
      </c>
      <c r="BK216" s="138">
        <f>SUM(BK217:BK218)</f>
        <v>0</v>
      </c>
    </row>
    <row r="217" spans="1:65" s="2" customFormat="1" ht="21.75" customHeight="1">
      <c r="A217" s="29"/>
      <c r="B217" s="141"/>
      <c r="C217" s="162" t="s">
        <v>732</v>
      </c>
      <c r="D217" s="162" t="s">
        <v>220</v>
      </c>
      <c r="E217" s="163" t="s">
        <v>733</v>
      </c>
      <c r="F217" s="164" t="s">
        <v>734</v>
      </c>
      <c r="G217" s="165" t="s">
        <v>434</v>
      </c>
      <c r="H217" s="166">
        <v>5020</v>
      </c>
      <c r="I217" s="167"/>
      <c r="J217" s="168">
        <f>ROUND(I217*H217,2)</f>
        <v>0</v>
      </c>
      <c r="K217" s="169"/>
      <c r="L217" s="30"/>
      <c r="M217" s="170" t="s">
        <v>1</v>
      </c>
      <c r="N217" s="171" t="s">
        <v>37</v>
      </c>
      <c r="O217" s="55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5" t="s">
        <v>188</v>
      </c>
      <c r="AT217" s="155" t="s">
        <v>220</v>
      </c>
      <c r="AU217" s="155" t="s">
        <v>82</v>
      </c>
      <c r="AY217" s="14" t="s">
        <v>181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4" t="s">
        <v>80</v>
      </c>
      <c r="BK217" s="156">
        <f>ROUND(I217*H217,2)</f>
        <v>0</v>
      </c>
      <c r="BL217" s="14" t="s">
        <v>188</v>
      </c>
      <c r="BM217" s="155" t="s">
        <v>735</v>
      </c>
    </row>
    <row r="218" spans="1:65" s="2" customFormat="1" ht="58.5">
      <c r="A218" s="29"/>
      <c r="B218" s="30"/>
      <c r="C218" s="29"/>
      <c r="D218" s="157" t="s">
        <v>190</v>
      </c>
      <c r="E218" s="29"/>
      <c r="F218" s="158" t="s">
        <v>736</v>
      </c>
      <c r="G218" s="29"/>
      <c r="H218" s="29"/>
      <c r="I218" s="159"/>
      <c r="J218" s="29"/>
      <c r="K218" s="29"/>
      <c r="L218" s="30"/>
      <c r="M218" s="172"/>
      <c r="N218" s="173"/>
      <c r="O218" s="174"/>
      <c r="P218" s="174"/>
      <c r="Q218" s="174"/>
      <c r="R218" s="174"/>
      <c r="S218" s="174"/>
      <c r="T218" s="175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190</v>
      </c>
      <c r="AU218" s="14" t="s">
        <v>82</v>
      </c>
    </row>
    <row r="219" spans="1:65" s="2" customFormat="1" ht="6.95" customHeight="1">
      <c r="A219" s="29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30"/>
      <c r="M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</row>
  </sheetData>
  <autoFilter ref="C121:K218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8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737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ROUND((SUM(BE119:BE188)),  2)</f>
        <v>0</v>
      </c>
      <c r="G33" s="29"/>
      <c r="H33" s="29"/>
      <c r="I33" s="97">
        <v>0.21</v>
      </c>
      <c r="J33" s="96">
        <f>ROUND(((SUM(BE119:BE188))*I33),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ROUND((SUM(BF119:BF188)),  2)</f>
        <v>0</v>
      </c>
      <c r="G34" s="29"/>
      <c r="H34" s="29"/>
      <c r="I34" s="97">
        <v>0.12</v>
      </c>
      <c r="J34" s="96">
        <f>ROUND(((SUM(BF119:BF188))*I34),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ROUND((SUM(BG119:BG188)),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ROUND((SUM(BH119:BH188)),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ROUND((SUM(BI119:BI188)),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PS 41-01-23 - Ochrana zabezpečovacích zařízení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164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899999999999999" customHeight="1">
      <c r="B99" s="113"/>
      <c r="D99" s="114" t="s">
        <v>165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E9</f>
        <v>PS 41-01-23 - Ochrana zabezpečovacích zařízení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</f>
        <v>0</v>
      </c>
      <c r="Q119" s="63"/>
      <c r="R119" s="125">
        <f>R120</f>
        <v>0</v>
      </c>
      <c r="S119" s="63"/>
      <c r="T119" s="126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P121+P140</f>
        <v>0</v>
      </c>
      <c r="Q120" s="134"/>
      <c r="R120" s="135">
        <f>R121+R140</f>
        <v>0</v>
      </c>
      <c r="S120" s="134"/>
      <c r="T120" s="136">
        <f>T121+T140</f>
        <v>0</v>
      </c>
      <c r="AR120" s="129" t="s">
        <v>80</v>
      </c>
      <c r="AT120" s="137" t="s">
        <v>71</v>
      </c>
      <c r="AU120" s="137" t="s">
        <v>72</v>
      </c>
      <c r="AY120" s="129" t="s">
        <v>181</v>
      </c>
      <c r="BK120" s="138">
        <f>BK121+BK140</f>
        <v>0</v>
      </c>
    </row>
    <row r="121" spans="1:65" s="12" customFormat="1" ht="22.9" customHeight="1">
      <c r="B121" s="128"/>
      <c r="D121" s="129" t="s">
        <v>71</v>
      </c>
      <c r="E121" s="139" t="s">
        <v>80</v>
      </c>
      <c r="F121" s="139" t="s">
        <v>182</v>
      </c>
      <c r="I121" s="131"/>
      <c r="J121" s="140">
        <f>BK121</f>
        <v>0</v>
      </c>
      <c r="L121" s="128"/>
      <c r="M121" s="133"/>
      <c r="N121" s="134"/>
      <c r="O121" s="134"/>
      <c r="P121" s="135">
        <f>SUM(P122:P139)</f>
        <v>0</v>
      </c>
      <c r="Q121" s="134"/>
      <c r="R121" s="135">
        <f>SUM(R122:R139)</f>
        <v>0</v>
      </c>
      <c r="S121" s="134"/>
      <c r="T121" s="136">
        <f>SUM(T122:T139)</f>
        <v>0</v>
      </c>
      <c r="AR121" s="129" t="s">
        <v>80</v>
      </c>
      <c r="AT121" s="137" t="s">
        <v>71</v>
      </c>
      <c r="AU121" s="137" t="s">
        <v>80</v>
      </c>
      <c r="AY121" s="129" t="s">
        <v>181</v>
      </c>
      <c r="BK121" s="138">
        <f>SUM(BK122:BK139)</f>
        <v>0</v>
      </c>
    </row>
    <row r="122" spans="1:65" s="2" customFormat="1" ht="24.2" customHeight="1">
      <c r="A122" s="29"/>
      <c r="B122" s="141"/>
      <c r="C122" s="142" t="s">
        <v>80</v>
      </c>
      <c r="D122" s="142" t="s">
        <v>183</v>
      </c>
      <c r="E122" s="143" t="s">
        <v>184</v>
      </c>
      <c r="F122" s="144" t="s">
        <v>185</v>
      </c>
      <c r="G122" s="145" t="s">
        <v>223</v>
      </c>
      <c r="H122" s="146">
        <v>28</v>
      </c>
      <c r="I122" s="147"/>
      <c r="J122" s="148">
        <f>ROUND(I122*H122,2)</f>
        <v>0</v>
      </c>
      <c r="K122" s="149"/>
      <c r="L122" s="150"/>
      <c r="M122" s="151" t="s">
        <v>1</v>
      </c>
      <c r="N122" s="152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187</v>
      </c>
      <c r="AT122" s="155" t="s">
        <v>183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738</v>
      </c>
    </row>
    <row r="123" spans="1:65" s="2" customFormat="1" ht="11.25">
      <c r="A123" s="29"/>
      <c r="B123" s="30"/>
      <c r="C123" s="29"/>
      <c r="D123" s="157" t="s">
        <v>190</v>
      </c>
      <c r="E123" s="29"/>
      <c r="F123" s="158" t="s">
        <v>185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24.2" customHeight="1">
      <c r="A124" s="29"/>
      <c r="B124" s="141"/>
      <c r="C124" s="142" t="s">
        <v>82</v>
      </c>
      <c r="D124" s="142" t="s">
        <v>183</v>
      </c>
      <c r="E124" s="143" t="s">
        <v>739</v>
      </c>
      <c r="F124" s="144" t="s">
        <v>740</v>
      </c>
      <c r="G124" s="145" t="s">
        <v>223</v>
      </c>
      <c r="H124" s="146">
        <v>33.200000000000003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187</v>
      </c>
      <c r="AT124" s="155" t="s">
        <v>183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741</v>
      </c>
    </row>
    <row r="125" spans="1:65" s="2" customFormat="1" ht="11.25">
      <c r="A125" s="29"/>
      <c r="B125" s="30"/>
      <c r="C125" s="29"/>
      <c r="D125" s="157" t="s">
        <v>190</v>
      </c>
      <c r="E125" s="29"/>
      <c r="F125" s="158" t="s">
        <v>740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24.2" customHeight="1">
      <c r="A126" s="29"/>
      <c r="B126" s="141"/>
      <c r="C126" s="142" t="s">
        <v>195</v>
      </c>
      <c r="D126" s="142" t="s">
        <v>183</v>
      </c>
      <c r="E126" s="143" t="s">
        <v>742</v>
      </c>
      <c r="F126" s="144" t="s">
        <v>743</v>
      </c>
      <c r="G126" s="145" t="s">
        <v>413</v>
      </c>
      <c r="H126" s="146">
        <v>55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744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743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24.2" customHeight="1">
      <c r="A128" s="29"/>
      <c r="B128" s="141"/>
      <c r="C128" s="142" t="s">
        <v>188</v>
      </c>
      <c r="D128" s="142" t="s">
        <v>183</v>
      </c>
      <c r="E128" s="143" t="s">
        <v>191</v>
      </c>
      <c r="F128" s="144" t="s">
        <v>192</v>
      </c>
      <c r="G128" s="145" t="s">
        <v>745</v>
      </c>
      <c r="H128" s="146">
        <v>12.18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187</v>
      </c>
      <c r="AT128" s="155" t="s">
        <v>183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746</v>
      </c>
    </row>
    <row r="129" spans="1:65" s="2" customFormat="1" ht="19.5">
      <c r="A129" s="29"/>
      <c r="B129" s="30"/>
      <c r="C129" s="29"/>
      <c r="D129" s="157" t="s">
        <v>190</v>
      </c>
      <c r="E129" s="29"/>
      <c r="F129" s="158" t="s">
        <v>192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24.2" customHeight="1">
      <c r="A130" s="29"/>
      <c r="B130" s="141"/>
      <c r="C130" s="142" t="s">
        <v>203</v>
      </c>
      <c r="D130" s="142" t="s">
        <v>183</v>
      </c>
      <c r="E130" s="143" t="s">
        <v>196</v>
      </c>
      <c r="F130" s="144" t="s">
        <v>197</v>
      </c>
      <c r="G130" s="145" t="s">
        <v>198</v>
      </c>
      <c r="H130" s="146">
        <v>16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187</v>
      </c>
      <c r="AT130" s="155" t="s">
        <v>183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747</v>
      </c>
    </row>
    <row r="131" spans="1:65" s="2" customFormat="1" ht="11.25">
      <c r="A131" s="29"/>
      <c r="B131" s="30"/>
      <c r="C131" s="29"/>
      <c r="D131" s="157" t="s">
        <v>190</v>
      </c>
      <c r="E131" s="29"/>
      <c r="F131" s="158" t="s">
        <v>197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24.2" customHeight="1">
      <c r="A132" s="29"/>
      <c r="B132" s="141"/>
      <c r="C132" s="142" t="s">
        <v>207</v>
      </c>
      <c r="D132" s="142" t="s">
        <v>183</v>
      </c>
      <c r="E132" s="143" t="s">
        <v>200</v>
      </c>
      <c r="F132" s="144" t="s">
        <v>201</v>
      </c>
      <c r="G132" s="145" t="s">
        <v>413</v>
      </c>
      <c r="H132" s="146">
        <v>605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748</v>
      </c>
    </row>
    <row r="133" spans="1:65" s="2" customFormat="1" ht="19.5">
      <c r="A133" s="29"/>
      <c r="B133" s="30"/>
      <c r="C133" s="29"/>
      <c r="D133" s="157" t="s">
        <v>190</v>
      </c>
      <c r="E133" s="29"/>
      <c r="F133" s="158" t="s">
        <v>201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24.2" customHeight="1">
      <c r="A134" s="29"/>
      <c r="B134" s="141"/>
      <c r="C134" s="142" t="s">
        <v>211</v>
      </c>
      <c r="D134" s="142" t="s">
        <v>183</v>
      </c>
      <c r="E134" s="143" t="s">
        <v>204</v>
      </c>
      <c r="F134" s="144" t="s">
        <v>205</v>
      </c>
      <c r="G134" s="145" t="s">
        <v>413</v>
      </c>
      <c r="H134" s="146">
        <v>80</v>
      </c>
      <c r="I134" s="147"/>
      <c r="J134" s="148">
        <f>ROUND(I134*H134,2)</f>
        <v>0</v>
      </c>
      <c r="K134" s="149"/>
      <c r="L134" s="150"/>
      <c r="M134" s="151" t="s">
        <v>1</v>
      </c>
      <c r="N134" s="152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187</v>
      </c>
      <c r="AT134" s="155" t="s">
        <v>183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749</v>
      </c>
    </row>
    <row r="135" spans="1:65" s="2" customFormat="1" ht="11.25">
      <c r="A135" s="29"/>
      <c r="B135" s="30"/>
      <c r="C135" s="29"/>
      <c r="D135" s="157" t="s">
        <v>190</v>
      </c>
      <c r="E135" s="29"/>
      <c r="F135" s="158" t="s">
        <v>205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1.75" customHeight="1">
      <c r="A136" s="29"/>
      <c r="B136" s="141"/>
      <c r="C136" s="142" t="s">
        <v>187</v>
      </c>
      <c r="D136" s="142" t="s">
        <v>183</v>
      </c>
      <c r="E136" s="143" t="s">
        <v>212</v>
      </c>
      <c r="F136" s="144" t="s">
        <v>213</v>
      </c>
      <c r="G136" s="145" t="s">
        <v>198</v>
      </c>
      <c r="H136" s="146">
        <v>5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750</v>
      </c>
    </row>
    <row r="137" spans="1:65" s="2" customFormat="1" ht="11.25">
      <c r="A137" s="29"/>
      <c r="B137" s="30"/>
      <c r="C137" s="29"/>
      <c r="D137" s="157" t="s">
        <v>190</v>
      </c>
      <c r="E137" s="29"/>
      <c r="F137" s="158" t="s">
        <v>213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16.5" customHeight="1">
      <c r="A138" s="29"/>
      <c r="B138" s="141"/>
      <c r="C138" s="142" t="s">
        <v>219</v>
      </c>
      <c r="D138" s="142" t="s">
        <v>183</v>
      </c>
      <c r="E138" s="143" t="s">
        <v>215</v>
      </c>
      <c r="F138" s="144" t="s">
        <v>216</v>
      </c>
      <c r="G138" s="145" t="s">
        <v>198</v>
      </c>
      <c r="H138" s="146">
        <v>10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187</v>
      </c>
      <c r="AT138" s="155" t="s">
        <v>183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751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216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12" customFormat="1" ht="22.9" customHeight="1">
      <c r="B140" s="128"/>
      <c r="D140" s="129" t="s">
        <v>71</v>
      </c>
      <c r="E140" s="139" t="s">
        <v>82</v>
      </c>
      <c r="F140" s="139" t="s">
        <v>218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SUM(P141:P188)</f>
        <v>0</v>
      </c>
      <c r="Q140" s="134"/>
      <c r="R140" s="135">
        <f>SUM(R141:R188)</f>
        <v>0</v>
      </c>
      <c r="S140" s="134"/>
      <c r="T140" s="136">
        <f>SUM(T141:T188)</f>
        <v>0</v>
      </c>
      <c r="AR140" s="129" t="s">
        <v>80</v>
      </c>
      <c r="AT140" s="137" t="s">
        <v>71</v>
      </c>
      <c r="AU140" s="137" t="s">
        <v>80</v>
      </c>
      <c r="AY140" s="129" t="s">
        <v>181</v>
      </c>
      <c r="BK140" s="138">
        <f>SUM(BK141:BK188)</f>
        <v>0</v>
      </c>
    </row>
    <row r="141" spans="1:65" s="2" customFormat="1" ht="24.2" customHeight="1">
      <c r="A141" s="29"/>
      <c r="B141" s="141"/>
      <c r="C141" s="162" t="s">
        <v>225</v>
      </c>
      <c r="D141" s="162" t="s">
        <v>220</v>
      </c>
      <c r="E141" s="163" t="s">
        <v>221</v>
      </c>
      <c r="F141" s="164" t="s">
        <v>222</v>
      </c>
      <c r="G141" s="165" t="s">
        <v>223</v>
      </c>
      <c r="H141" s="166">
        <v>28</v>
      </c>
      <c r="I141" s="167"/>
      <c r="J141" s="168">
        <f>ROUND(I141*H141,2)</f>
        <v>0</v>
      </c>
      <c r="K141" s="169"/>
      <c r="L141" s="30"/>
      <c r="M141" s="170" t="s">
        <v>1</v>
      </c>
      <c r="N141" s="171" t="s">
        <v>37</v>
      </c>
      <c r="O141" s="55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188</v>
      </c>
      <c r="AT141" s="155" t="s">
        <v>220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752</v>
      </c>
    </row>
    <row r="142" spans="1:65" s="2" customFormat="1" ht="19.5">
      <c r="A142" s="29"/>
      <c r="B142" s="30"/>
      <c r="C142" s="29"/>
      <c r="D142" s="157" t="s">
        <v>190</v>
      </c>
      <c r="E142" s="29"/>
      <c r="F142" s="158" t="s">
        <v>222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2" customFormat="1" ht="24.2" customHeight="1">
      <c r="A143" s="29"/>
      <c r="B143" s="141"/>
      <c r="C143" s="162" t="s">
        <v>229</v>
      </c>
      <c r="D143" s="162" t="s">
        <v>220</v>
      </c>
      <c r="E143" s="163" t="s">
        <v>226</v>
      </c>
      <c r="F143" s="164" t="s">
        <v>227</v>
      </c>
      <c r="G143" s="165" t="s">
        <v>223</v>
      </c>
      <c r="H143" s="166">
        <v>28</v>
      </c>
      <c r="I143" s="167"/>
      <c r="J143" s="168">
        <f>ROUND(I143*H143,2)</f>
        <v>0</v>
      </c>
      <c r="K143" s="169"/>
      <c r="L143" s="30"/>
      <c r="M143" s="170" t="s">
        <v>1</v>
      </c>
      <c r="N143" s="171" t="s">
        <v>37</v>
      </c>
      <c r="O143" s="55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188</v>
      </c>
      <c r="AT143" s="155" t="s">
        <v>220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753</v>
      </c>
    </row>
    <row r="144" spans="1:65" s="2" customFormat="1" ht="19.5">
      <c r="A144" s="29"/>
      <c r="B144" s="30"/>
      <c r="C144" s="29"/>
      <c r="D144" s="157" t="s">
        <v>190</v>
      </c>
      <c r="E144" s="29"/>
      <c r="F144" s="158" t="s">
        <v>227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24.2" customHeight="1">
      <c r="A145" s="29"/>
      <c r="B145" s="141"/>
      <c r="C145" s="162" t="s">
        <v>8</v>
      </c>
      <c r="D145" s="162" t="s">
        <v>220</v>
      </c>
      <c r="E145" s="163" t="s">
        <v>754</v>
      </c>
      <c r="F145" s="164" t="s">
        <v>755</v>
      </c>
      <c r="G145" s="165" t="s">
        <v>223</v>
      </c>
      <c r="H145" s="166">
        <v>33.200000000000003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756</v>
      </c>
    </row>
    <row r="146" spans="1:65" s="2" customFormat="1" ht="19.5">
      <c r="A146" s="29"/>
      <c r="B146" s="30"/>
      <c r="C146" s="29"/>
      <c r="D146" s="157" t="s">
        <v>190</v>
      </c>
      <c r="E146" s="29"/>
      <c r="F146" s="158" t="s">
        <v>755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24.2" customHeight="1">
      <c r="A147" s="29"/>
      <c r="B147" s="141"/>
      <c r="C147" s="162" t="s">
        <v>236</v>
      </c>
      <c r="D147" s="162" t="s">
        <v>220</v>
      </c>
      <c r="E147" s="163" t="s">
        <v>757</v>
      </c>
      <c r="F147" s="164" t="s">
        <v>758</v>
      </c>
      <c r="G147" s="165" t="s">
        <v>223</v>
      </c>
      <c r="H147" s="166">
        <v>33.200000000000003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759</v>
      </c>
    </row>
    <row r="148" spans="1:65" s="2" customFormat="1" ht="19.5">
      <c r="A148" s="29"/>
      <c r="B148" s="30"/>
      <c r="C148" s="29"/>
      <c r="D148" s="157" t="s">
        <v>190</v>
      </c>
      <c r="E148" s="29"/>
      <c r="F148" s="158" t="s">
        <v>758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24.2" customHeight="1">
      <c r="A149" s="29"/>
      <c r="B149" s="141"/>
      <c r="C149" s="162" t="s">
        <v>241</v>
      </c>
      <c r="D149" s="162" t="s">
        <v>220</v>
      </c>
      <c r="E149" s="163" t="s">
        <v>760</v>
      </c>
      <c r="F149" s="164" t="s">
        <v>761</v>
      </c>
      <c r="G149" s="165" t="s">
        <v>413</v>
      </c>
      <c r="H149" s="166">
        <v>55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762</v>
      </c>
    </row>
    <row r="150" spans="1:65" s="2" customFormat="1" ht="19.5">
      <c r="A150" s="29"/>
      <c r="B150" s="30"/>
      <c r="C150" s="29"/>
      <c r="D150" s="157" t="s">
        <v>190</v>
      </c>
      <c r="E150" s="29"/>
      <c r="F150" s="158" t="s">
        <v>761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24.2" customHeight="1">
      <c r="A151" s="29"/>
      <c r="B151" s="141"/>
      <c r="C151" s="162" t="s">
        <v>245</v>
      </c>
      <c r="D151" s="162" t="s">
        <v>220</v>
      </c>
      <c r="E151" s="163" t="s">
        <v>230</v>
      </c>
      <c r="F151" s="164" t="s">
        <v>231</v>
      </c>
      <c r="G151" s="165" t="s">
        <v>413</v>
      </c>
      <c r="H151" s="166">
        <v>2436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763</v>
      </c>
    </row>
    <row r="152" spans="1:65" s="2" customFormat="1" ht="19.5">
      <c r="A152" s="29"/>
      <c r="B152" s="30"/>
      <c r="C152" s="29"/>
      <c r="D152" s="157" t="s">
        <v>190</v>
      </c>
      <c r="E152" s="29"/>
      <c r="F152" s="158" t="s">
        <v>231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16.5" customHeight="1">
      <c r="A153" s="29"/>
      <c r="B153" s="141"/>
      <c r="C153" s="162" t="s">
        <v>249</v>
      </c>
      <c r="D153" s="162" t="s">
        <v>220</v>
      </c>
      <c r="E153" s="163" t="s">
        <v>764</v>
      </c>
      <c r="F153" s="164" t="s">
        <v>765</v>
      </c>
      <c r="G153" s="165" t="s">
        <v>198</v>
      </c>
      <c r="H153" s="166">
        <v>1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766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765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24.2" customHeight="1">
      <c r="A155" s="29"/>
      <c r="B155" s="141"/>
      <c r="C155" s="162" t="s">
        <v>253</v>
      </c>
      <c r="D155" s="162" t="s">
        <v>220</v>
      </c>
      <c r="E155" s="163" t="s">
        <v>767</v>
      </c>
      <c r="F155" s="164" t="s">
        <v>768</v>
      </c>
      <c r="G155" s="165" t="s">
        <v>198</v>
      </c>
      <c r="H155" s="166">
        <v>1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769</v>
      </c>
    </row>
    <row r="156" spans="1:65" s="2" customFormat="1" ht="19.5">
      <c r="A156" s="29"/>
      <c r="B156" s="30"/>
      <c r="C156" s="29"/>
      <c r="D156" s="157" t="s">
        <v>190</v>
      </c>
      <c r="E156" s="29"/>
      <c r="F156" s="158" t="s">
        <v>768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16.5" customHeight="1">
      <c r="A157" s="29"/>
      <c r="B157" s="141"/>
      <c r="C157" s="162" t="s">
        <v>257</v>
      </c>
      <c r="D157" s="162" t="s">
        <v>220</v>
      </c>
      <c r="E157" s="163" t="s">
        <v>770</v>
      </c>
      <c r="F157" s="164" t="s">
        <v>771</v>
      </c>
      <c r="G157" s="165" t="s">
        <v>198</v>
      </c>
      <c r="H157" s="166">
        <v>1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772</v>
      </c>
    </row>
    <row r="158" spans="1:65" s="2" customFormat="1" ht="11.25">
      <c r="A158" s="29"/>
      <c r="B158" s="30"/>
      <c r="C158" s="29"/>
      <c r="D158" s="157" t="s">
        <v>190</v>
      </c>
      <c r="E158" s="29"/>
      <c r="F158" s="158" t="s">
        <v>771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16.5" customHeight="1">
      <c r="A159" s="29"/>
      <c r="B159" s="141"/>
      <c r="C159" s="162" t="s">
        <v>262</v>
      </c>
      <c r="D159" s="162" t="s">
        <v>220</v>
      </c>
      <c r="E159" s="163" t="s">
        <v>773</v>
      </c>
      <c r="F159" s="164" t="s">
        <v>774</v>
      </c>
      <c r="G159" s="165" t="s">
        <v>198</v>
      </c>
      <c r="H159" s="166">
        <v>1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775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774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16.5" customHeight="1">
      <c r="A161" s="29"/>
      <c r="B161" s="141"/>
      <c r="C161" s="162" t="s">
        <v>267</v>
      </c>
      <c r="D161" s="162" t="s">
        <v>220</v>
      </c>
      <c r="E161" s="163" t="s">
        <v>776</v>
      </c>
      <c r="F161" s="164" t="s">
        <v>777</v>
      </c>
      <c r="G161" s="165" t="s">
        <v>198</v>
      </c>
      <c r="H161" s="166">
        <v>1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778</v>
      </c>
    </row>
    <row r="162" spans="1:65" s="2" customFormat="1" ht="11.25">
      <c r="A162" s="29"/>
      <c r="B162" s="30"/>
      <c r="C162" s="29"/>
      <c r="D162" s="157" t="s">
        <v>190</v>
      </c>
      <c r="E162" s="29"/>
      <c r="F162" s="158" t="s">
        <v>777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16.5" customHeight="1">
      <c r="A163" s="29"/>
      <c r="B163" s="141"/>
      <c r="C163" s="162" t="s">
        <v>7</v>
      </c>
      <c r="D163" s="162" t="s">
        <v>220</v>
      </c>
      <c r="E163" s="163" t="s">
        <v>779</v>
      </c>
      <c r="F163" s="164" t="s">
        <v>780</v>
      </c>
      <c r="G163" s="165" t="s">
        <v>198</v>
      </c>
      <c r="H163" s="166">
        <v>1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781</v>
      </c>
    </row>
    <row r="164" spans="1:65" s="2" customFormat="1" ht="11.25">
      <c r="A164" s="29"/>
      <c r="B164" s="30"/>
      <c r="C164" s="29"/>
      <c r="D164" s="157" t="s">
        <v>190</v>
      </c>
      <c r="E164" s="29"/>
      <c r="F164" s="158" t="s">
        <v>780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16.5" customHeight="1">
      <c r="A165" s="29"/>
      <c r="B165" s="141"/>
      <c r="C165" s="162" t="s">
        <v>274</v>
      </c>
      <c r="D165" s="162" t="s">
        <v>220</v>
      </c>
      <c r="E165" s="163" t="s">
        <v>233</v>
      </c>
      <c r="F165" s="164" t="s">
        <v>234</v>
      </c>
      <c r="G165" s="165" t="s">
        <v>198</v>
      </c>
      <c r="H165" s="166">
        <v>1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782</v>
      </c>
    </row>
    <row r="166" spans="1:65" s="2" customFormat="1" ht="11.25">
      <c r="A166" s="29"/>
      <c r="B166" s="30"/>
      <c r="C166" s="29"/>
      <c r="D166" s="157" t="s">
        <v>190</v>
      </c>
      <c r="E166" s="29"/>
      <c r="F166" s="158" t="s">
        <v>234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2" customFormat="1" ht="24.2" customHeight="1">
      <c r="A167" s="29"/>
      <c r="B167" s="141"/>
      <c r="C167" s="162" t="s">
        <v>278</v>
      </c>
      <c r="D167" s="162" t="s">
        <v>220</v>
      </c>
      <c r="E167" s="163" t="s">
        <v>237</v>
      </c>
      <c r="F167" s="164" t="s">
        <v>238</v>
      </c>
      <c r="G167" s="165" t="s">
        <v>239</v>
      </c>
      <c r="H167" s="166">
        <v>16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82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783</v>
      </c>
    </row>
    <row r="168" spans="1:65" s="2" customFormat="1" ht="19.5">
      <c r="A168" s="29"/>
      <c r="B168" s="30"/>
      <c r="C168" s="29"/>
      <c r="D168" s="157" t="s">
        <v>190</v>
      </c>
      <c r="E168" s="29"/>
      <c r="F168" s="158" t="s">
        <v>238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82</v>
      </c>
    </row>
    <row r="169" spans="1:65" s="2" customFormat="1" ht="24.2" customHeight="1">
      <c r="A169" s="29"/>
      <c r="B169" s="141"/>
      <c r="C169" s="162" t="s">
        <v>347</v>
      </c>
      <c r="D169" s="162" t="s">
        <v>220</v>
      </c>
      <c r="E169" s="163" t="s">
        <v>242</v>
      </c>
      <c r="F169" s="164" t="s">
        <v>243</v>
      </c>
      <c r="G169" s="165" t="s">
        <v>239</v>
      </c>
      <c r="H169" s="166">
        <v>16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82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784</v>
      </c>
    </row>
    <row r="170" spans="1:65" s="2" customFormat="1" ht="11.25">
      <c r="A170" s="29"/>
      <c r="B170" s="30"/>
      <c r="C170" s="29"/>
      <c r="D170" s="157" t="s">
        <v>190</v>
      </c>
      <c r="E170" s="29"/>
      <c r="F170" s="158" t="s">
        <v>243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82</v>
      </c>
    </row>
    <row r="171" spans="1:65" s="2" customFormat="1" ht="24.2" customHeight="1">
      <c r="A171" s="29"/>
      <c r="B171" s="141"/>
      <c r="C171" s="162" t="s">
        <v>349</v>
      </c>
      <c r="D171" s="162" t="s">
        <v>220</v>
      </c>
      <c r="E171" s="163" t="s">
        <v>246</v>
      </c>
      <c r="F171" s="164" t="s">
        <v>247</v>
      </c>
      <c r="G171" s="165" t="s">
        <v>239</v>
      </c>
      <c r="H171" s="166">
        <v>16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82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785</v>
      </c>
    </row>
    <row r="172" spans="1:65" s="2" customFormat="1" ht="19.5">
      <c r="A172" s="29"/>
      <c r="B172" s="30"/>
      <c r="C172" s="29"/>
      <c r="D172" s="157" t="s">
        <v>190</v>
      </c>
      <c r="E172" s="29"/>
      <c r="F172" s="158" t="s">
        <v>247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82</v>
      </c>
    </row>
    <row r="173" spans="1:65" s="2" customFormat="1" ht="16.5" customHeight="1">
      <c r="A173" s="29"/>
      <c r="B173" s="141"/>
      <c r="C173" s="162" t="s">
        <v>353</v>
      </c>
      <c r="D173" s="162" t="s">
        <v>220</v>
      </c>
      <c r="E173" s="163" t="s">
        <v>250</v>
      </c>
      <c r="F173" s="164" t="s">
        <v>251</v>
      </c>
      <c r="G173" s="165" t="s">
        <v>198</v>
      </c>
      <c r="H173" s="166">
        <v>1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82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786</v>
      </c>
    </row>
    <row r="174" spans="1:65" s="2" customFormat="1" ht="11.25">
      <c r="A174" s="29"/>
      <c r="B174" s="30"/>
      <c r="C174" s="29"/>
      <c r="D174" s="157" t="s">
        <v>190</v>
      </c>
      <c r="E174" s="29"/>
      <c r="F174" s="158" t="s">
        <v>251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82</v>
      </c>
    </row>
    <row r="175" spans="1:65" s="2" customFormat="1" ht="16.5" customHeight="1">
      <c r="A175" s="29"/>
      <c r="B175" s="141"/>
      <c r="C175" s="162" t="s">
        <v>355</v>
      </c>
      <c r="D175" s="162" t="s">
        <v>220</v>
      </c>
      <c r="E175" s="163" t="s">
        <v>254</v>
      </c>
      <c r="F175" s="164" t="s">
        <v>255</v>
      </c>
      <c r="G175" s="165" t="s">
        <v>467</v>
      </c>
      <c r="H175" s="166">
        <v>2.4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82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787</v>
      </c>
    </row>
    <row r="176" spans="1:65" s="2" customFormat="1" ht="11.25">
      <c r="A176" s="29"/>
      <c r="B176" s="30"/>
      <c r="C176" s="29"/>
      <c r="D176" s="157" t="s">
        <v>190</v>
      </c>
      <c r="E176" s="29"/>
      <c r="F176" s="158" t="s">
        <v>255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82</v>
      </c>
    </row>
    <row r="177" spans="1:65" s="2" customFormat="1" ht="16.5" customHeight="1">
      <c r="A177" s="29"/>
      <c r="B177" s="141"/>
      <c r="C177" s="162" t="s">
        <v>359</v>
      </c>
      <c r="D177" s="162" t="s">
        <v>220</v>
      </c>
      <c r="E177" s="163" t="s">
        <v>258</v>
      </c>
      <c r="F177" s="164" t="s">
        <v>259</v>
      </c>
      <c r="G177" s="165" t="s">
        <v>467</v>
      </c>
      <c r="H177" s="166">
        <v>2.4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788</v>
      </c>
    </row>
    <row r="178" spans="1:65" s="2" customFormat="1" ht="11.25">
      <c r="A178" s="29"/>
      <c r="B178" s="30"/>
      <c r="C178" s="29"/>
      <c r="D178" s="157" t="s">
        <v>190</v>
      </c>
      <c r="E178" s="29"/>
      <c r="F178" s="158" t="s">
        <v>259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21.75" customHeight="1">
      <c r="A179" s="29"/>
      <c r="B179" s="141"/>
      <c r="C179" s="162" t="s">
        <v>553</v>
      </c>
      <c r="D179" s="162" t="s">
        <v>220</v>
      </c>
      <c r="E179" s="163" t="s">
        <v>263</v>
      </c>
      <c r="F179" s="164" t="s">
        <v>264</v>
      </c>
      <c r="G179" s="165" t="s">
        <v>265</v>
      </c>
      <c r="H179" s="166">
        <v>1589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789</v>
      </c>
    </row>
    <row r="180" spans="1:65" s="2" customFormat="1" ht="11.25">
      <c r="A180" s="29"/>
      <c r="B180" s="30"/>
      <c r="C180" s="29"/>
      <c r="D180" s="157" t="s">
        <v>190</v>
      </c>
      <c r="E180" s="29"/>
      <c r="F180" s="158" t="s">
        <v>264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16.5" customHeight="1">
      <c r="A181" s="29"/>
      <c r="B181" s="141"/>
      <c r="C181" s="162" t="s">
        <v>555</v>
      </c>
      <c r="D181" s="162" t="s">
        <v>220</v>
      </c>
      <c r="E181" s="163" t="s">
        <v>268</v>
      </c>
      <c r="F181" s="164" t="s">
        <v>269</v>
      </c>
      <c r="G181" s="165" t="s">
        <v>265</v>
      </c>
      <c r="H181" s="166">
        <v>1589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790</v>
      </c>
    </row>
    <row r="182" spans="1:65" s="2" customFormat="1" ht="11.25">
      <c r="A182" s="29"/>
      <c r="B182" s="30"/>
      <c r="C182" s="29"/>
      <c r="D182" s="157" t="s">
        <v>190</v>
      </c>
      <c r="E182" s="29"/>
      <c r="F182" s="158" t="s">
        <v>269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24.2" customHeight="1">
      <c r="A183" s="29"/>
      <c r="B183" s="141"/>
      <c r="C183" s="162" t="s">
        <v>560</v>
      </c>
      <c r="D183" s="162" t="s">
        <v>220</v>
      </c>
      <c r="E183" s="163" t="s">
        <v>271</v>
      </c>
      <c r="F183" s="164" t="s">
        <v>272</v>
      </c>
      <c r="G183" s="165" t="s">
        <v>265</v>
      </c>
      <c r="H183" s="166">
        <v>15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791</v>
      </c>
    </row>
    <row r="184" spans="1:65" s="2" customFormat="1" ht="19.5">
      <c r="A184" s="29"/>
      <c r="B184" s="30"/>
      <c r="C184" s="29"/>
      <c r="D184" s="157" t="s">
        <v>190</v>
      </c>
      <c r="E184" s="29"/>
      <c r="F184" s="158" t="s">
        <v>272</v>
      </c>
      <c r="G184" s="29"/>
      <c r="H184" s="29"/>
      <c r="I184" s="159"/>
      <c r="J184" s="29"/>
      <c r="K184" s="29"/>
      <c r="L184" s="30"/>
      <c r="M184" s="160"/>
      <c r="N184" s="161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24.2" customHeight="1">
      <c r="A185" s="29"/>
      <c r="B185" s="141"/>
      <c r="C185" s="162" t="s">
        <v>562</v>
      </c>
      <c r="D185" s="162" t="s">
        <v>220</v>
      </c>
      <c r="E185" s="163" t="s">
        <v>275</v>
      </c>
      <c r="F185" s="164" t="s">
        <v>276</v>
      </c>
      <c r="G185" s="165" t="s">
        <v>413</v>
      </c>
      <c r="H185" s="166">
        <v>1710</v>
      </c>
      <c r="I185" s="167"/>
      <c r="J185" s="168">
        <f>ROUND(I185*H185,2)</f>
        <v>0</v>
      </c>
      <c r="K185" s="169"/>
      <c r="L185" s="30"/>
      <c r="M185" s="170" t="s">
        <v>1</v>
      </c>
      <c r="N185" s="171" t="s">
        <v>37</v>
      </c>
      <c r="O185" s="55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5" t="s">
        <v>188</v>
      </c>
      <c r="AT185" s="155" t="s">
        <v>220</v>
      </c>
      <c r="AU185" s="155" t="s">
        <v>82</v>
      </c>
      <c r="AY185" s="14" t="s">
        <v>181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80</v>
      </c>
      <c r="BK185" s="156">
        <f>ROUND(I185*H185,2)</f>
        <v>0</v>
      </c>
      <c r="BL185" s="14" t="s">
        <v>188</v>
      </c>
      <c r="BM185" s="155" t="s">
        <v>792</v>
      </c>
    </row>
    <row r="186" spans="1:65" s="2" customFormat="1" ht="19.5">
      <c r="A186" s="29"/>
      <c r="B186" s="30"/>
      <c r="C186" s="29"/>
      <c r="D186" s="157" t="s">
        <v>190</v>
      </c>
      <c r="E186" s="29"/>
      <c r="F186" s="158" t="s">
        <v>276</v>
      </c>
      <c r="G186" s="29"/>
      <c r="H186" s="29"/>
      <c r="I186" s="159"/>
      <c r="J186" s="29"/>
      <c r="K186" s="29"/>
      <c r="L186" s="30"/>
      <c r="M186" s="160"/>
      <c r="N186" s="161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190</v>
      </c>
      <c r="AU186" s="14" t="s">
        <v>82</v>
      </c>
    </row>
    <row r="187" spans="1:65" s="2" customFormat="1" ht="16.5" customHeight="1">
      <c r="A187" s="29"/>
      <c r="B187" s="141"/>
      <c r="C187" s="162" t="s">
        <v>564</v>
      </c>
      <c r="D187" s="162" t="s">
        <v>220</v>
      </c>
      <c r="E187" s="163" t="s">
        <v>279</v>
      </c>
      <c r="F187" s="164" t="s">
        <v>280</v>
      </c>
      <c r="G187" s="165" t="s">
        <v>198</v>
      </c>
      <c r="H187" s="166">
        <v>135</v>
      </c>
      <c r="I187" s="167"/>
      <c r="J187" s="168">
        <f>ROUND(I187*H187,2)</f>
        <v>0</v>
      </c>
      <c r="K187" s="169"/>
      <c r="L187" s="30"/>
      <c r="M187" s="170" t="s">
        <v>1</v>
      </c>
      <c r="N187" s="171" t="s">
        <v>37</v>
      </c>
      <c r="O187" s="55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5" t="s">
        <v>188</v>
      </c>
      <c r="AT187" s="155" t="s">
        <v>220</v>
      </c>
      <c r="AU187" s="155" t="s">
        <v>82</v>
      </c>
      <c r="AY187" s="14" t="s">
        <v>181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4" t="s">
        <v>80</v>
      </c>
      <c r="BK187" s="156">
        <f>ROUND(I187*H187,2)</f>
        <v>0</v>
      </c>
      <c r="BL187" s="14" t="s">
        <v>188</v>
      </c>
      <c r="BM187" s="155" t="s">
        <v>793</v>
      </c>
    </row>
    <row r="188" spans="1:65" s="2" customFormat="1" ht="11.25">
      <c r="A188" s="29"/>
      <c r="B188" s="30"/>
      <c r="C188" s="29"/>
      <c r="D188" s="157" t="s">
        <v>190</v>
      </c>
      <c r="E188" s="29"/>
      <c r="F188" s="158" t="s">
        <v>280</v>
      </c>
      <c r="G188" s="29"/>
      <c r="H188" s="29"/>
      <c r="I188" s="159"/>
      <c r="J188" s="29"/>
      <c r="K188" s="29"/>
      <c r="L188" s="30"/>
      <c r="M188" s="172"/>
      <c r="N188" s="173"/>
      <c r="O188" s="174"/>
      <c r="P188" s="174"/>
      <c r="Q188" s="174"/>
      <c r="R188" s="174"/>
      <c r="S188" s="174"/>
      <c r="T188" s="175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190</v>
      </c>
      <c r="AU188" s="14" t="s">
        <v>82</v>
      </c>
    </row>
    <row r="189" spans="1:65" s="2" customFormat="1" ht="6.95" customHeight="1">
      <c r="A189" s="29"/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30"/>
      <c r="M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</row>
  </sheetData>
  <autoFilter ref="C118:K188" xr:uid="{00000000-0009-0000-0000-000006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794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ROUND((SUM(BE119:BE184)),  2)</f>
        <v>0</v>
      </c>
      <c r="G33" s="29"/>
      <c r="H33" s="29"/>
      <c r="I33" s="97">
        <v>0.21</v>
      </c>
      <c r="J33" s="96">
        <f>ROUND(((SUM(BE119:BE184))*I33),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ROUND((SUM(BF119:BF184)),  2)</f>
        <v>0</v>
      </c>
      <c r="G34" s="29"/>
      <c r="H34" s="29"/>
      <c r="I34" s="97">
        <v>0.12</v>
      </c>
      <c r="J34" s="96">
        <f>ROUND(((SUM(BF119:BF184))*I34),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ROUND((SUM(BG119:BG184)),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ROUND((SUM(BH119:BH184)),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ROUND((SUM(BI119:BI184)),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PS 41-02-53 - Přeložky inženýrských sítí ČD Telematika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164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899999999999999" customHeight="1">
      <c r="B99" s="113"/>
      <c r="D99" s="114" t="s">
        <v>165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166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6" t="str">
        <f>E7</f>
        <v>Oprava trati v úseku Luka nad Jihlavou-Jihlava-III. a IV. etapa BM</v>
      </c>
      <c r="F109" s="217"/>
      <c r="G109" s="217"/>
      <c r="H109" s="217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E9</f>
        <v>PS 41-02-53 - Přeložky inženýrských sítí ČD Telematika</v>
      </c>
      <c r="F111" s="218"/>
      <c r="G111" s="218"/>
      <c r="H111" s="218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24" t="s">
        <v>22</v>
      </c>
      <c r="J113" s="52" t="str">
        <f>IF(J12="","",J12)</f>
        <v>Vyplň údaj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2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2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167</v>
      </c>
      <c r="D118" s="120" t="s">
        <v>57</v>
      </c>
      <c r="E118" s="120" t="s">
        <v>53</v>
      </c>
      <c r="F118" s="120" t="s">
        <v>54</v>
      </c>
      <c r="G118" s="120" t="s">
        <v>168</v>
      </c>
      <c r="H118" s="120" t="s">
        <v>169</v>
      </c>
      <c r="I118" s="120" t="s">
        <v>170</v>
      </c>
      <c r="J118" s="121" t="s">
        <v>160</v>
      </c>
      <c r="K118" s="122" t="s">
        <v>171</v>
      </c>
      <c r="L118" s="123"/>
      <c r="M118" s="59" t="s">
        <v>1</v>
      </c>
      <c r="N118" s="60" t="s">
        <v>36</v>
      </c>
      <c r="O118" s="60" t="s">
        <v>172</v>
      </c>
      <c r="P118" s="60" t="s">
        <v>173</v>
      </c>
      <c r="Q118" s="60" t="s">
        <v>174</v>
      </c>
      <c r="R118" s="60" t="s">
        <v>175</v>
      </c>
      <c r="S118" s="60" t="s">
        <v>176</v>
      </c>
      <c r="T118" s="61" t="s">
        <v>177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178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</f>
        <v>0</v>
      </c>
      <c r="Q119" s="63"/>
      <c r="R119" s="125">
        <f>R120</f>
        <v>0</v>
      </c>
      <c r="S119" s="63"/>
      <c r="T119" s="126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162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179</v>
      </c>
      <c r="F120" s="130" t="s">
        <v>180</v>
      </c>
      <c r="I120" s="131"/>
      <c r="J120" s="132">
        <f>BK120</f>
        <v>0</v>
      </c>
      <c r="L120" s="128"/>
      <c r="M120" s="133"/>
      <c r="N120" s="134"/>
      <c r="O120" s="134"/>
      <c r="P120" s="135">
        <f>P121+P142</f>
        <v>0</v>
      </c>
      <c r="Q120" s="134"/>
      <c r="R120" s="135">
        <f>R121+R142</f>
        <v>0</v>
      </c>
      <c r="S120" s="134"/>
      <c r="T120" s="136">
        <f>T121+T142</f>
        <v>0</v>
      </c>
      <c r="AR120" s="129" t="s">
        <v>80</v>
      </c>
      <c r="AT120" s="137" t="s">
        <v>71</v>
      </c>
      <c r="AU120" s="137" t="s">
        <v>72</v>
      </c>
      <c r="AY120" s="129" t="s">
        <v>181</v>
      </c>
      <c r="BK120" s="138">
        <f>BK121+BK142</f>
        <v>0</v>
      </c>
    </row>
    <row r="121" spans="1:65" s="12" customFormat="1" ht="22.9" customHeight="1">
      <c r="B121" s="128"/>
      <c r="D121" s="129" t="s">
        <v>71</v>
      </c>
      <c r="E121" s="139" t="s">
        <v>80</v>
      </c>
      <c r="F121" s="139" t="s">
        <v>182</v>
      </c>
      <c r="I121" s="131"/>
      <c r="J121" s="140">
        <f>BK121</f>
        <v>0</v>
      </c>
      <c r="L121" s="128"/>
      <c r="M121" s="133"/>
      <c r="N121" s="134"/>
      <c r="O121" s="134"/>
      <c r="P121" s="135">
        <f>SUM(P122:P141)</f>
        <v>0</v>
      </c>
      <c r="Q121" s="134"/>
      <c r="R121" s="135">
        <f>SUM(R122:R141)</f>
        <v>0</v>
      </c>
      <c r="S121" s="134"/>
      <c r="T121" s="136">
        <f>SUM(T122:T141)</f>
        <v>0</v>
      </c>
      <c r="AR121" s="129" t="s">
        <v>80</v>
      </c>
      <c r="AT121" s="137" t="s">
        <v>71</v>
      </c>
      <c r="AU121" s="137" t="s">
        <v>80</v>
      </c>
      <c r="AY121" s="129" t="s">
        <v>181</v>
      </c>
      <c r="BK121" s="138">
        <f>SUM(BK122:BK141)</f>
        <v>0</v>
      </c>
    </row>
    <row r="122" spans="1:65" s="2" customFormat="1" ht="24.2" customHeight="1">
      <c r="A122" s="29"/>
      <c r="B122" s="141"/>
      <c r="C122" s="142" t="s">
        <v>80</v>
      </c>
      <c r="D122" s="142" t="s">
        <v>183</v>
      </c>
      <c r="E122" s="143" t="s">
        <v>191</v>
      </c>
      <c r="F122" s="144" t="s">
        <v>192</v>
      </c>
      <c r="G122" s="145" t="s">
        <v>745</v>
      </c>
      <c r="H122" s="146">
        <v>11.561</v>
      </c>
      <c r="I122" s="147"/>
      <c r="J122" s="148">
        <f>ROUND(I122*H122,2)</f>
        <v>0</v>
      </c>
      <c r="K122" s="149"/>
      <c r="L122" s="150"/>
      <c r="M122" s="151" t="s">
        <v>1</v>
      </c>
      <c r="N122" s="152" t="s">
        <v>37</v>
      </c>
      <c r="O122" s="55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5" t="s">
        <v>187</v>
      </c>
      <c r="AT122" s="155" t="s">
        <v>183</v>
      </c>
      <c r="AU122" s="155" t="s">
        <v>82</v>
      </c>
      <c r="AY122" s="14" t="s">
        <v>181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4" t="s">
        <v>80</v>
      </c>
      <c r="BK122" s="156">
        <f>ROUND(I122*H122,2)</f>
        <v>0</v>
      </c>
      <c r="BL122" s="14" t="s">
        <v>188</v>
      </c>
      <c r="BM122" s="155" t="s">
        <v>795</v>
      </c>
    </row>
    <row r="123" spans="1:65" s="2" customFormat="1" ht="19.5">
      <c r="A123" s="29"/>
      <c r="B123" s="30"/>
      <c r="C123" s="29"/>
      <c r="D123" s="157" t="s">
        <v>190</v>
      </c>
      <c r="E123" s="29"/>
      <c r="F123" s="158" t="s">
        <v>192</v>
      </c>
      <c r="G123" s="29"/>
      <c r="H123" s="29"/>
      <c r="I123" s="159"/>
      <c r="J123" s="29"/>
      <c r="K123" s="29"/>
      <c r="L123" s="30"/>
      <c r="M123" s="160"/>
      <c r="N123" s="161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190</v>
      </c>
      <c r="AU123" s="14" t="s">
        <v>82</v>
      </c>
    </row>
    <row r="124" spans="1:65" s="2" customFormat="1" ht="24.2" customHeight="1">
      <c r="A124" s="29"/>
      <c r="B124" s="141"/>
      <c r="C124" s="142" t="s">
        <v>82</v>
      </c>
      <c r="D124" s="142" t="s">
        <v>183</v>
      </c>
      <c r="E124" s="143" t="s">
        <v>288</v>
      </c>
      <c r="F124" s="144" t="s">
        <v>289</v>
      </c>
      <c r="G124" s="145" t="s">
        <v>745</v>
      </c>
      <c r="H124" s="146">
        <v>36.746000000000002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37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187</v>
      </c>
      <c r="AT124" s="155" t="s">
        <v>183</v>
      </c>
      <c r="AU124" s="155" t="s">
        <v>82</v>
      </c>
      <c r="AY124" s="14" t="s">
        <v>181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80</v>
      </c>
      <c r="BK124" s="156">
        <f>ROUND(I124*H124,2)</f>
        <v>0</v>
      </c>
      <c r="BL124" s="14" t="s">
        <v>188</v>
      </c>
      <c r="BM124" s="155" t="s">
        <v>796</v>
      </c>
    </row>
    <row r="125" spans="1:65" s="2" customFormat="1" ht="19.5">
      <c r="A125" s="29"/>
      <c r="B125" s="30"/>
      <c r="C125" s="29"/>
      <c r="D125" s="157" t="s">
        <v>190</v>
      </c>
      <c r="E125" s="29"/>
      <c r="F125" s="158" t="s">
        <v>289</v>
      </c>
      <c r="G125" s="29"/>
      <c r="H125" s="29"/>
      <c r="I125" s="159"/>
      <c r="J125" s="29"/>
      <c r="K125" s="29"/>
      <c r="L125" s="30"/>
      <c r="M125" s="160"/>
      <c r="N125" s="161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190</v>
      </c>
      <c r="AU125" s="14" t="s">
        <v>82</v>
      </c>
    </row>
    <row r="126" spans="1:65" s="2" customFormat="1" ht="24.2" customHeight="1">
      <c r="A126" s="29"/>
      <c r="B126" s="141"/>
      <c r="C126" s="142" t="s">
        <v>195</v>
      </c>
      <c r="D126" s="142" t="s">
        <v>183</v>
      </c>
      <c r="E126" s="143" t="s">
        <v>196</v>
      </c>
      <c r="F126" s="144" t="s">
        <v>197</v>
      </c>
      <c r="G126" s="145" t="s">
        <v>198</v>
      </c>
      <c r="H126" s="146">
        <v>10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37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187</v>
      </c>
      <c r="AT126" s="155" t="s">
        <v>183</v>
      </c>
      <c r="AU126" s="155" t="s">
        <v>82</v>
      </c>
      <c r="AY126" s="14" t="s">
        <v>181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80</v>
      </c>
      <c r="BK126" s="156">
        <f>ROUND(I126*H126,2)</f>
        <v>0</v>
      </c>
      <c r="BL126" s="14" t="s">
        <v>188</v>
      </c>
      <c r="BM126" s="155" t="s">
        <v>797</v>
      </c>
    </row>
    <row r="127" spans="1:65" s="2" customFormat="1" ht="11.25">
      <c r="A127" s="29"/>
      <c r="B127" s="30"/>
      <c r="C127" s="29"/>
      <c r="D127" s="157" t="s">
        <v>190</v>
      </c>
      <c r="E127" s="29"/>
      <c r="F127" s="158" t="s">
        <v>197</v>
      </c>
      <c r="G127" s="29"/>
      <c r="H127" s="29"/>
      <c r="I127" s="159"/>
      <c r="J127" s="29"/>
      <c r="K127" s="29"/>
      <c r="L127" s="30"/>
      <c r="M127" s="160"/>
      <c r="N127" s="161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190</v>
      </c>
      <c r="AU127" s="14" t="s">
        <v>82</v>
      </c>
    </row>
    <row r="128" spans="1:65" s="2" customFormat="1" ht="16.5" customHeight="1">
      <c r="A128" s="29"/>
      <c r="B128" s="141"/>
      <c r="C128" s="142" t="s">
        <v>188</v>
      </c>
      <c r="D128" s="142" t="s">
        <v>183</v>
      </c>
      <c r="E128" s="143" t="s">
        <v>292</v>
      </c>
      <c r="F128" s="144" t="s">
        <v>293</v>
      </c>
      <c r="G128" s="145" t="s">
        <v>798</v>
      </c>
      <c r="H128" s="146">
        <v>27.745999999999999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37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187</v>
      </c>
      <c r="AT128" s="155" t="s">
        <v>183</v>
      </c>
      <c r="AU128" s="155" t="s">
        <v>82</v>
      </c>
      <c r="AY128" s="14" t="s">
        <v>181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80</v>
      </c>
      <c r="BK128" s="156">
        <f>ROUND(I128*H128,2)</f>
        <v>0</v>
      </c>
      <c r="BL128" s="14" t="s">
        <v>188</v>
      </c>
      <c r="BM128" s="155" t="s">
        <v>799</v>
      </c>
    </row>
    <row r="129" spans="1:65" s="2" customFormat="1" ht="11.25">
      <c r="A129" s="29"/>
      <c r="B129" s="30"/>
      <c r="C129" s="29"/>
      <c r="D129" s="157" t="s">
        <v>190</v>
      </c>
      <c r="E129" s="29"/>
      <c r="F129" s="158" t="s">
        <v>293</v>
      </c>
      <c r="G129" s="29"/>
      <c r="H129" s="29"/>
      <c r="I129" s="159"/>
      <c r="J129" s="29"/>
      <c r="K129" s="29"/>
      <c r="L129" s="30"/>
      <c r="M129" s="160"/>
      <c r="N129" s="161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190</v>
      </c>
      <c r="AU129" s="14" t="s">
        <v>82</v>
      </c>
    </row>
    <row r="130" spans="1:65" s="2" customFormat="1" ht="16.5" customHeight="1">
      <c r="A130" s="29"/>
      <c r="B130" s="141"/>
      <c r="C130" s="142" t="s">
        <v>203</v>
      </c>
      <c r="D130" s="142" t="s">
        <v>183</v>
      </c>
      <c r="E130" s="143" t="s">
        <v>296</v>
      </c>
      <c r="F130" s="144" t="s">
        <v>297</v>
      </c>
      <c r="G130" s="145" t="s">
        <v>800</v>
      </c>
      <c r="H130" s="146">
        <v>126.58499999999999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37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187</v>
      </c>
      <c r="AT130" s="155" t="s">
        <v>183</v>
      </c>
      <c r="AU130" s="155" t="s">
        <v>82</v>
      </c>
      <c r="AY130" s="14" t="s">
        <v>181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80</v>
      </c>
      <c r="BK130" s="156">
        <f>ROUND(I130*H130,2)</f>
        <v>0</v>
      </c>
      <c r="BL130" s="14" t="s">
        <v>188</v>
      </c>
      <c r="BM130" s="155" t="s">
        <v>801</v>
      </c>
    </row>
    <row r="131" spans="1:65" s="2" customFormat="1" ht="11.25">
      <c r="A131" s="29"/>
      <c r="B131" s="30"/>
      <c r="C131" s="29"/>
      <c r="D131" s="157" t="s">
        <v>190</v>
      </c>
      <c r="E131" s="29"/>
      <c r="F131" s="158" t="s">
        <v>297</v>
      </c>
      <c r="G131" s="29"/>
      <c r="H131" s="29"/>
      <c r="I131" s="159"/>
      <c r="J131" s="29"/>
      <c r="K131" s="29"/>
      <c r="L131" s="30"/>
      <c r="M131" s="160"/>
      <c r="N131" s="161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190</v>
      </c>
      <c r="AU131" s="14" t="s">
        <v>82</v>
      </c>
    </row>
    <row r="132" spans="1:65" s="2" customFormat="1" ht="16.5" customHeight="1">
      <c r="A132" s="29"/>
      <c r="B132" s="141"/>
      <c r="C132" s="142" t="s">
        <v>207</v>
      </c>
      <c r="D132" s="142" t="s">
        <v>183</v>
      </c>
      <c r="E132" s="143" t="s">
        <v>299</v>
      </c>
      <c r="F132" s="144" t="s">
        <v>300</v>
      </c>
      <c r="G132" s="145" t="s">
        <v>198</v>
      </c>
      <c r="H132" s="146">
        <v>5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37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187</v>
      </c>
      <c r="AT132" s="155" t="s">
        <v>183</v>
      </c>
      <c r="AU132" s="155" t="s">
        <v>82</v>
      </c>
      <c r="AY132" s="14" t="s">
        <v>181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80</v>
      </c>
      <c r="BK132" s="156">
        <f>ROUND(I132*H132,2)</f>
        <v>0</v>
      </c>
      <c r="BL132" s="14" t="s">
        <v>188</v>
      </c>
      <c r="BM132" s="155" t="s">
        <v>802</v>
      </c>
    </row>
    <row r="133" spans="1:65" s="2" customFormat="1" ht="11.25">
      <c r="A133" s="29"/>
      <c r="B133" s="30"/>
      <c r="C133" s="29"/>
      <c r="D133" s="157" t="s">
        <v>190</v>
      </c>
      <c r="E133" s="29"/>
      <c r="F133" s="158" t="s">
        <v>300</v>
      </c>
      <c r="G133" s="29"/>
      <c r="H133" s="29"/>
      <c r="I133" s="159"/>
      <c r="J133" s="29"/>
      <c r="K133" s="29"/>
      <c r="L133" s="30"/>
      <c r="M133" s="160"/>
      <c r="N133" s="161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190</v>
      </c>
      <c r="AU133" s="14" t="s">
        <v>82</v>
      </c>
    </row>
    <row r="134" spans="1:65" s="2" customFormat="1" ht="16.5" customHeight="1">
      <c r="A134" s="29"/>
      <c r="B134" s="141"/>
      <c r="C134" s="142" t="s">
        <v>211</v>
      </c>
      <c r="D134" s="142" t="s">
        <v>183</v>
      </c>
      <c r="E134" s="143" t="s">
        <v>302</v>
      </c>
      <c r="F134" s="144" t="s">
        <v>303</v>
      </c>
      <c r="G134" s="145" t="s">
        <v>413</v>
      </c>
      <c r="H134" s="146">
        <v>6936</v>
      </c>
      <c r="I134" s="147"/>
      <c r="J134" s="148">
        <f>ROUND(I134*H134,2)</f>
        <v>0</v>
      </c>
      <c r="K134" s="149"/>
      <c r="L134" s="150"/>
      <c r="M134" s="151" t="s">
        <v>1</v>
      </c>
      <c r="N134" s="152" t="s">
        <v>37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187</v>
      </c>
      <c r="AT134" s="155" t="s">
        <v>183</v>
      </c>
      <c r="AU134" s="155" t="s">
        <v>82</v>
      </c>
      <c r="AY134" s="14" t="s">
        <v>181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80</v>
      </c>
      <c r="BK134" s="156">
        <f>ROUND(I134*H134,2)</f>
        <v>0</v>
      </c>
      <c r="BL134" s="14" t="s">
        <v>188</v>
      </c>
      <c r="BM134" s="155" t="s">
        <v>803</v>
      </c>
    </row>
    <row r="135" spans="1:65" s="2" customFormat="1" ht="11.25">
      <c r="A135" s="29"/>
      <c r="B135" s="30"/>
      <c r="C135" s="29"/>
      <c r="D135" s="157" t="s">
        <v>190</v>
      </c>
      <c r="E135" s="29"/>
      <c r="F135" s="158" t="s">
        <v>303</v>
      </c>
      <c r="G135" s="29"/>
      <c r="H135" s="29"/>
      <c r="I135" s="159"/>
      <c r="J135" s="29"/>
      <c r="K135" s="29"/>
      <c r="L135" s="30"/>
      <c r="M135" s="160"/>
      <c r="N135" s="161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190</v>
      </c>
      <c r="AU135" s="14" t="s">
        <v>82</v>
      </c>
    </row>
    <row r="136" spans="1:65" s="2" customFormat="1" ht="21.75" customHeight="1">
      <c r="A136" s="29"/>
      <c r="B136" s="141"/>
      <c r="C136" s="142" t="s">
        <v>187</v>
      </c>
      <c r="D136" s="142" t="s">
        <v>183</v>
      </c>
      <c r="E136" s="143" t="s">
        <v>305</v>
      </c>
      <c r="F136" s="144" t="s">
        <v>306</v>
      </c>
      <c r="G136" s="145" t="s">
        <v>198</v>
      </c>
      <c r="H136" s="146">
        <v>30</v>
      </c>
      <c r="I136" s="147"/>
      <c r="J136" s="148">
        <f>ROUND(I136*H136,2)</f>
        <v>0</v>
      </c>
      <c r="K136" s="149"/>
      <c r="L136" s="150"/>
      <c r="M136" s="151" t="s">
        <v>1</v>
      </c>
      <c r="N136" s="152" t="s">
        <v>37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187</v>
      </c>
      <c r="AT136" s="155" t="s">
        <v>183</v>
      </c>
      <c r="AU136" s="155" t="s">
        <v>82</v>
      </c>
      <c r="AY136" s="14" t="s">
        <v>181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80</v>
      </c>
      <c r="BK136" s="156">
        <f>ROUND(I136*H136,2)</f>
        <v>0</v>
      </c>
      <c r="BL136" s="14" t="s">
        <v>188</v>
      </c>
      <c r="BM136" s="155" t="s">
        <v>804</v>
      </c>
    </row>
    <row r="137" spans="1:65" s="2" customFormat="1" ht="11.25">
      <c r="A137" s="29"/>
      <c r="B137" s="30"/>
      <c r="C137" s="29"/>
      <c r="D137" s="157" t="s">
        <v>190</v>
      </c>
      <c r="E137" s="29"/>
      <c r="F137" s="158" t="s">
        <v>306</v>
      </c>
      <c r="G137" s="29"/>
      <c r="H137" s="29"/>
      <c r="I137" s="159"/>
      <c r="J137" s="29"/>
      <c r="K137" s="29"/>
      <c r="L137" s="30"/>
      <c r="M137" s="160"/>
      <c r="N137" s="161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190</v>
      </c>
      <c r="AU137" s="14" t="s">
        <v>82</v>
      </c>
    </row>
    <row r="138" spans="1:65" s="2" customFormat="1" ht="16.5" customHeight="1">
      <c r="A138" s="29"/>
      <c r="B138" s="141"/>
      <c r="C138" s="142" t="s">
        <v>219</v>
      </c>
      <c r="D138" s="142" t="s">
        <v>183</v>
      </c>
      <c r="E138" s="143" t="s">
        <v>805</v>
      </c>
      <c r="F138" s="144" t="s">
        <v>806</v>
      </c>
      <c r="G138" s="145" t="s">
        <v>198</v>
      </c>
      <c r="H138" s="146">
        <v>1</v>
      </c>
      <c r="I138" s="147"/>
      <c r="J138" s="148">
        <f>ROUND(I138*H138,2)</f>
        <v>0</v>
      </c>
      <c r="K138" s="149"/>
      <c r="L138" s="150"/>
      <c r="M138" s="151" t="s">
        <v>1</v>
      </c>
      <c r="N138" s="152" t="s">
        <v>37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187</v>
      </c>
      <c r="AT138" s="155" t="s">
        <v>183</v>
      </c>
      <c r="AU138" s="155" t="s">
        <v>82</v>
      </c>
      <c r="AY138" s="14" t="s">
        <v>181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80</v>
      </c>
      <c r="BK138" s="156">
        <f>ROUND(I138*H138,2)</f>
        <v>0</v>
      </c>
      <c r="BL138" s="14" t="s">
        <v>188</v>
      </c>
      <c r="BM138" s="155" t="s">
        <v>807</v>
      </c>
    </row>
    <row r="139" spans="1:65" s="2" customFormat="1" ht="11.25">
      <c r="A139" s="29"/>
      <c r="B139" s="30"/>
      <c r="C139" s="29"/>
      <c r="D139" s="157" t="s">
        <v>190</v>
      </c>
      <c r="E139" s="29"/>
      <c r="F139" s="158" t="s">
        <v>806</v>
      </c>
      <c r="G139" s="29"/>
      <c r="H139" s="29"/>
      <c r="I139" s="159"/>
      <c r="J139" s="29"/>
      <c r="K139" s="29"/>
      <c r="L139" s="30"/>
      <c r="M139" s="160"/>
      <c r="N139" s="161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190</v>
      </c>
      <c r="AU139" s="14" t="s">
        <v>82</v>
      </c>
    </row>
    <row r="140" spans="1:65" s="2" customFormat="1" ht="21.75" customHeight="1">
      <c r="A140" s="29"/>
      <c r="B140" s="141"/>
      <c r="C140" s="142" t="s">
        <v>225</v>
      </c>
      <c r="D140" s="142" t="s">
        <v>183</v>
      </c>
      <c r="E140" s="143" t="s">
        <v>212</v>
      </c>
      <c r="F140" s="144" t="s">
        <v>213</v>
      </c>
      <c r="G140" s="145" t="s">
        <v>198</v>
      </c>
      <c r="H140" s="146">
        <v>5</v>
      </c>
      <c r="I140" s="147"/>
      <c r="J140" s="148">
        <f>ROUND(I140*H140,2)</f>
        <v>0</v>
      </c>
      <c r="K140" s="149"/>
      <c r="L140" s="150"/>
      <c r="M140" s="151" t="s">
        <v>1</v>
      </c>
      <c r="N140" s="152" t="s">
        <v>37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187</v>
      </c>
      <c r="AT140" s="155" t="s">
        <v>183</v>
      </c>
      <c r="AU140" s="155" t="s">
        <v>82</v>
      </c>
      <c r="AY140" s="14" t="s">
        <v>181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80</v>
      </c>
      <c r="BK140" s="156">
        <f>ROUND(I140*H140,2)</f>
        <v>0</v>
      </c>
      <c r="BL140" s="14" t="s">
        <v>188</v>
      </c>
      <c r="BM140" s="155" t="s">
        <v>808</v>
      </c>
    </row>
    <row r="141" spans="1:65" s="2" customFormat="1" ht="11.25">
      <c r="A141" s="29"/>
      <c r="B141" s="30"/>
      <c r="C141" s="29"/>
      <c r="D141" s="157" t="s">
        <v>190</v>
      </c>
      <c r="E141" s="29"/>
      <c r="F141" s="158" t="s">
        <v>213</v>
      </c>
      <c r="G141" s="29"/>
      <c r="H141" s="29"/>
      <c r="I141" s="159"/>
      <c r="J141" s="29"/>
      <c r="K141" s="29"/>
      <c r="L141" s="30"/>
      <c r="M141" s="160"/>
      <c r="N141" s="161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190</v>
      </c>
      <c r="AU141" s="14" t="s">
        <v>82</v>
      </c>
    </row>
    <row r="142" spans="1:65" s="12" customFormat="1" ht="22.9" customHeight="1">
      <c r="B142" s="128"/>
      <c r="D142" s="129" t="s">
        <v>71</v>
      </c>
      <c r="E142" s="139" t="s">
        <v>82</v>
      </c>
      <c r="F142" s="139" t="s">
        <v>218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SUM(P143:P184)</f>
        <v>0</v>
      </c>
      <c r="Q142" s="134"/>
      <c r="R142" s="135">
        <f>SUM(R143:R184)</f>
        <v>0</v>
      </c>
      <c r="S142" s="134"/>
      <c r="T142" s="136">
        <f>SUM(T143:T184)</f>
        <v>0</v>
      </c>
      <c r="AR142" s="129" t="s">
        <v>80</v>
      </c>
      <c r="AT142" s="137" t="s">
        <v>71</v>
      </c>
      <c r="AU142" s="137" t="s">
        <v>80</v>
      </c>
      <c r="AY142" s="129" t="s">
        <v>181</v>
      </c>
      <c r="BK142" s="138">
        <f>SUM(BK143:BK184)</f>
        <v>0</v>
      </c>
    </row>
    <row r="143" spans="1:65" s="2" customFormat="1" ht="24.2" customHeight="1">
      <c r="A143" s="29"/>
      <c r="B143" s="141"/>
      <c r="C143" s="162" t="s">
        <v>229</v>
      </c>
      <c r="D143" s="162" t="s">
        <v>220</v>
      </c>
      <c r="E143" s="163" t="s">
        <v>230</v>
      </c>
      <c r="F143" s="164" t="s">
        <v>231</v>
      </c>
      <c r="G143" s="165" t="s">
        <v>413</v>
      </c>
      <c r="H143" s="166">
        <v>4672</v>
      </c>
      <c r="I143" s="167"/>
      <c r="J143" s="168">
        <f>ROUND(I143*H143,2)</f>
        <v>0</v>
      </c>
      <c r="K143" s="169"/>
      <c r="L143" s="30"/>
      <c r="M143" s="170" t="s">
        <v>1</v>
      </c>
      <c r="N143" s="171" t="s">
        <v>37</v>
      </c>
      <c r="O143" s="55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188</v>
      </c>
      <c r="AT143" s="155" t="s">
        <v>220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809</v>
      </c>
    </row>
    <row r="144" spans="1:65" s="2" customFormat="1" ht="19.5">
      <c r="A144" s="29"/>
      <c r="B144" s="30"/>
      <c r="C144" s="29"/>
      <c r="D144" s="157" t="s">
        <v>190</v>
      </c>
      <c r="E144" s="29"/>
      <c r="F144" s="158" t="s">
        <v>231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16.5" customHeight="1">
      <c r="A145" s="29"/>
      <c r="B145" s="141"/>
      <c r="C145" s="162" t="s">
        <v>8</v>
      </c>
      <c r="D145" s="162" t="s">
        <v>220</v>
      </c>
      <c r="E145" s="163" t="s">
        <v>310</v>
      </c>
      <c r="F145" s="164" t="s">
        <v>311</v>
      </c>
      <c r="G145" s="165" t="s">
        <v>413</v>
      </c>
      <c r="H145" s="166">
        <v>4624</v>
      </c>
      <c r="I145" s="167"/>
      <c r="J145" s="168">
        <f>ROUND(I145*H145,2)</f>
        <v>0</v>
      </c>
      <c r="K145" s="169"/>
      <c r="L145" s="30"/>
      <c r="M145" s="170" t="s">
        <v>1</v>
      </c>
      <c r="N145" s="171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188</v>
      </c>
      <c r="AT145" s="155" t="s">
        <v>220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810</v>
      </c>
    </row>
    <row r="146" spans="1:65" s="2" customFormat="1" ht="11.25">
      <c r="A146" s="29"/>
      <c r="B146" s="30"/>
      <c r="C146" s="29"/>
      <c r="D146" s="157" t="s">
        <v>190</v>
      </c>
      <c r="E146" s="29"/>
      <c r="F146" s="158" t="s">
        <v>311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16.5" customHeight="1">
      <c r="A147" s="29"/>
      <c r="B147" s="141"/>
      <c r="C147" s="162" t="s">
        <v>236</v>
      </c>
      <c r="D147" s="162" t="s">
        <v>220</v>
      </c>
      <c r="E147" s="163" t="s">
        <v>313</v>
      </c>
      <c r="F147" s="164" t="s">
        <v>314</v>
      </c>
      <c r="G147" s="165" t="s">
        <v>413</v>
      </c>
      <c r="H147" s="166">
        <v>4624</v>
      </c>
      <c r="I147" s="167"/>
      <c r="J147" s="168">
        <f>ROUND(I147*H147,2)</f>
        <v>0</v>
      </c>
      <c r="K147" s="169"/>
      <c r="L147" s="30"/>
      <c r="M147" s="170" t="s">
        <v>1</v>
      </c>
      <c r="N147" s="171" t="s">
        <v>37</v>
      </c>
      <c r="O147" s="55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188</v>
      </c>
      <c r="AT147" s="155" t="s">
        <v>220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811</v>
      </c>
    </row>
    <row r="148" spans="1:65" s="2" customFormat="1" ht="11.25">
      <c r="A148" s="29"/>
      <c r="B148" s="30"/>
      <c r="C148" s="29"/>
      <c r="D148" s="157" t="s">
        <v>190</v>
      </c>
      <c r="E148" s="29"/>
      <c r="F148" s="158" t="s">
        <v>314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16.5" customHeight="1">
      <c r="A149" s="29"/>
      <c r="B149" s="141"/>
      <c r="C149" s="162" t="s">
        <v>241</v>
      </c>
      <c r="D149" s="162" t="s">
        <v>220</v>
      </c>
      <c r="E149" s="163" t="s">
        <v>812</v>
      </c>
      <c r="F149" s="164" t="s">
        <v>813</v>
      </c>
      <c r="G149" s="165" t="s">
        <v>198</v>
      </c>
      <c r="H149" s="166">
        <v>1</v>
      </c>
      <c r="I149" s="167"/>
      <c r="J149" s="168">
        <f>ROUND(I149*H149,2)</f>
        <v>0</v>
      </c>
      <c r="K149" s="169"/>
      <c r="L149" s="30"/>
      <c r="M149" s="170" t="s">
        <v>1</v>
      </c>
      <c r="N149" s="171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188</v>
      </c>
      <c r="AT149" s="155" t="s">
        <v>220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814</v>
      </c>
    </row>
    <row r="150" spans="1:65" s="2" customFormat="1" ht="11.25">
      <c r="A150" s="29"/>
      <c r="B150" s="30"/>
      <c r="C150" s="29"/>
      <c r="D150" s="157" t="s">
        <v>190</v>
      </c>
      <c r="E150" s="29"/>
      <c r="F150" s="158" t="s">
        <v>813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16.5" customHeight="1">
      <c r="A151" s="29"/>
      <c r="B151" s="141"/>
      <c r="C151" s="162" t="s">
        <v>245</v>
      </c>
      <c r="D151" s="162" t="s">
        <v>220</v>
      </c>
      <c r="E151" s="163" t="s">
        <v>815</v>
      </c>
      <c r="F151" s="164" t="s">
        <v>816</v>
      </c>
      <c r="G151" s="165" t="s">
        <v>198</v>
      </c>
      <c r="H151" s="166">
        <v>1</v>
      </c>
      <c r="I151" s="167"/>
      <c r="J151" s="168">
        <f>ROUND(I151*H151,2)</f>
        <v>0</v>
      </c>
      <c r="K151" s="169"/>
      <c r="L151" s="30"/>
      <c r="M151" s="170" t="s">
        <v>1</v>
      </c>
      <c r="N151" s="171" t="s">
        <v>37</v>
      </c>
      <c r="O151" s="55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188</v>
      </c>
      <c r="AT151" s="155" t="s">
        <v>220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817</v>
      </c>
    </row>
    <row r="152" spans="1:65" s="2" customFormat="1" ht="11.25">
      <c r="A152" s="29"/>
      <c r="B152" s="30"/>
      <c r="C152" s="29"/>
      <c r="D152" s="157" t="s">
        <v>190</v>
      </c>
      <c r="E152" s="29"/>
      <c r="F152" s="158" t="s">
        <v>816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21.75" customHeight="1">
      <c r="A153" s="29"/>
      <c r="B153" s="141"/>
      <c r="C153" s="162" t="s">
        <v>249</v>
      </c>
      <c r="D153" s="162" t="s">
        <v>220</v>
      </c>
      <c r="E153" s="163" t="s">
        <v>316</v>
      </c>
      <c r="F153" s="164" t="s">
        <v>317</v>
      </c>
      <c r="G153" s="165" t="s">
        <v>198</v>
      </c>
      <c r="H153" s="166">
        <v>80</v>
      </c>
      <c r="I153" s="167"/>
      <c r="J153" s="168">
        <f>ROUND(I153*H153,2)</f>
        <v>0</v>
      </c>
      <c r="K153" s="169"/>
      <c r="L153" s="30"/>
      <c r="M153" s="170" t="s">
        <v>1</v>
      </c>
      <c r="N153" s="171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188</v>
      </c>
      <c r="AT153" s="155" t="s">
        <v>220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818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317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2" customFormat="1" ht="37.9" customHeight="1">
      <c r="A155" s="29"/>
      <c r="B155" s="141"/>
      <c r="C155" s="162" t="s">
        <v>253</v>
      </c>
      <c r="D155" s="162" t="s">
        <v>220</v>
      </c>
      <c r="E155" s="163" t="s">
        <v>319</v>
      </c>
      <c r="F155" s="164" t="s">
        <v>320</v>
      </c>
      <c r="G155" s="165" t="s">
        <v>198</v>
      </c>
      <c r="H155" s="166">
        <v>35</v>
      </c>
      <c r="I155" s="167"/>
      <c r="J155" s="168">
        <f>ROUND(I155*H155,2)</f>
        <v>0</v>
      </c>
      <c r="K155" s="169"/>
      <c r="L155" s="30"/>
      <c r="M155" s="170" t="s">
        <v>1</v>
      </c>
      <c r="N155" s="171" t="s">
        <v>37</v>
      </c>
      <c r="O155" s="55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188</v>
      </c>
      <c r="AT155" s="155" t="s">
        <v>220</v>
      </c>
      <c r="AU155" s="155" t="s">
        <v>82</v>
      </c>
      <c r="AY155" s="14" t="s">
        <v>181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80</v>
      </c>
      <c r="BK155" s="156">
        <f>ROUND(I155*H155,2)</f>
        <v>0</v>
      </c>
      <c r="BL155" s="14" t="s">
        <v>188</v>
      </c>
      <c r="BM155" s="155" t="s">
        <v>819</v>
      </c>
    </row>
    <row r="156" spans="1:65" s="2" customFormat="1" ht="19.5">
      <c r="A156" s="29"/>
      <c r="B156" s="30"/>
      <c r="C156" s="29"/>
      <c r="D156" s="157" t="s">
        <v>190</v>
      </c>
      <c r="E156" s="29"/>
      <c r="F156" s="158" t="s">
        <v>320</v>
      </c>
      <c r="G156" s="29"/>
      <c r="H156" s="29"/>
      <c r="I156" s="159"/>
      <c r="J156" s="29"/>
      <c r="K156" s="29"/>
      <c r="L156" s="30"/>
      <c r="M156" s="160"/>
      <c r="N156" s="161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190</v>
      </c>
      <c r="AU156" s="14" t="s">
        <v>82</v>
      </c>
    </row>
    <row r="157" spans="1:65" s="2" customFormat="1" ht="37.9" customHeight="1">
      <c r="A157" s="29"/>
      <c r="B157" s="141"/>
      <c r="C157" s="162" t="s">
        <v>257</v>
      </c>
      <c r="D157" s="162" t="s">
        <v>220</v>
      </c>
      <c r="E157" s="163" t="s">
        <v>322</v>
      </c>
      <c r="F157" s="164" t="s">
        <v>323</v>
      </c>
      <c r="G157" s="165" t="s">
        <v>324</v>
      </c>
      <c r="H157" s="166">
        <v>35</v>
      </c>
      <c r="I157" s="167"/>
      <c r="J157" s="168">
        <f>ROUND(I157*H157,2)</f>
        <v>0</v>
      </c>
      <c r="K157" s="169"/>
      <c r="L157" s="30"/>
      <c r="M157" s="170" t="s">
        <v>1</v>
      </c>
      <c r="N157" s="171" t="s">
        <v>37</v>
      </c>
      <c r="O157" s="55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188</v>
      </c>
      <c r="AT157" s="155" t="s">
        <v>220</v>
      </c>
      <c r="AU157" s="155" t="s">
        <v>82</v>
      </c>
      <c r="AY157" s="14" t="s">
        <v>181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80</v>
      </c>
      <c r="BK157" s="156">
        <f>ROUND(I157*H157,2)</f>
        <v>0</v>
      </c>
      <c r="BL157" s="14" t="s">
        <v>188</v>
      </c>
      <c r="BM157" s="155" t="s">
        <v>820</v>
      </c>
    </row>
    <row r="158" spans="1:65" s="2" customFormat="1" ht="29.25">
      <c r="A158" s="29"/>
      <c r="B158" s="30"/>
      <c r="C158" s="29"/>
      <c r="D158" s="157" t="s">
        <v>190</v>
      </c>
      <c r="E158" s="29"/>
      <c r="F158" s="158" t="s">
        <v>323</v>
      </c>
      <c r="G158" s="29"/>
      <c r="H158" s="29"/>
      <c r="I158" s="159"/>
      <c r="J158" s="29"/>
      <c r="K158" s="29"/>
      <c r="L158" s="30"/>
      <c r="M158" s="160"/>
      <c r="N158" s="161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190</v>
      </c>
      <c r="AU158" s="14" t="s">
        <v>82</v>
      </c>
    </row>
    <row r="159" spans="1:65" s="2" customFormat="1" ht="16.5" customHeight="1">
      <c r="A159" s="29"/>
      <c r="B159" s="141"/>
      <c r="C159" s="162" t="s">
        <v>262</v>
      </c>
      <c r="D159" s="162" t="s">
        <v>220</v>
      </c>
      <c r="E159" s="163" t="s">
        <v>326</v>
      </c>
      <c r="F159" s="164" t="s">
        <v>327</v>
      </c>
      <c r="G159" s="165" t="s">
        <v>328</v>
      </c>
      <c r="H159" s="166">
        <v>48</v>
      </c>
      <c r="I159" s="167"/>
      <c r="J159" s="168">
        <f>ROUND(I159*H159,2)</f>
        <v>0</v>
      </c>
      <c r="K159" s="169"/>
      <c r="L159" s="30"/>
      <c r="M159" s="170" t="s">
        <v>1</v>
      </c>
      <c r="N159" s="171" t="s">
        <v>37</v>
      </c>
      <c r="O159" s="55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188</v>
      </c>
      <c r="AT159" s="155" t="s">
        <v>220</v>
      </c>
      <c r="AU159" s="155" t="s">
        <v>82</v>
      </c>
      <c r="AY159" s="14" t="s">
        <v>181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80</v>
      </c>
      <c r="BK159" s="156">
        <f>ROUND(I159*H159,2)</f>
        <v>0</v>
      </c>
      <c r="BL159" s="14" t="s">
        <v>188</v>
      </c>
      <c r="BM159" s="155" t="s">
        <v>821</v>
      </c>
    </row>
    <row r="160" spans="1:65" s="2" customFormat="1" ht="11.25">
      <c r="A160" s="29"/>
      <c r="B160" s="30"/>
      <c r="C160" s="29"/>
      <c r="D160" s="157" t="s">
        <v>190</v>
      </c>
      <c r="E160" s="29"/>
      <c r="F160" s="158" t="s">
        <v>327</v>
      </c>
      <c r="G160" s="29"/>
      <c r="H160" s="29"/>
      <c r="I160" s="159"/>
      <c r="J160" s="29"/>
      <c r="K160" s="29"/>
      <c r="L160" s="30"/>
      <c r="M160" s="160"/>
      <c r="N160" s="161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190</v>
      </c>
      <c r="AU160" s="14" t="s">
        <v>82</v>
      </c>
    </row>
    <row r="161" spans="1:65" s="2" customFormat="1" ht="16.5" customHeight="1">
      <c r="A161" s="29"/>
      <c r="B161" s="141"/>
      <c r="C161" s="162" t="s">
        <v>267</v>
      </c>
      <c r="D161" s="162" t="s">
        <v>220</v>
      </c>
      <c r="E161" s="163" t="s">
        <v>330</v>
      </c>
      <c r="F161" s="164" t="s">
        <v>331</v>
      </c>
      <c r="G161" s="165" t="s">
        <v>328</v>
      </c>
      <c r="H161" s="166">
        <v>48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37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188</v>
      </c>
      <c r="AT161" s="155" t="s">
        <v>220</v>
      </c>
      <c r="AU161" s="155" t="s">
        <v>82</v>
      </c>
      <c r="AY161" s="14" t="s">
        <v>181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80</v>
      </c>
      <c r="BK161" s="156">
        <f>ROUND(I161*H161,2)</f>
        <v>0</v>
      </c>
      <c r="BL161" s="14" t="s">
        <v>188</v>
      </c>
      <c r="BM161" s="155" t="s">
        <v>822</v>
      </c>
    </row>
    <row r="162" spans="1:65" s="2" customFormat="1" ht="11.25">
      <c r="A162" s="29"/>
      <c r="B162" s="30"/>
      <c r="C162" s="29"/>
      <c r="D162" s="157" t="s">
        <v>190</v>
      </c>
      <c r="E162" s="29"/>
      <c r="F162" s="158" t="s">
        <v>331</v>
      </c>
      <c r="G162" s="29"/>
      <c r="H162" s="29"/>
      <c r="I162" s="159"/>
      <c r="J162" s="29"/>
      <c r="K162" s="29"/>
      <c r="L162" s="30"/>
      <c r="M162" s="160"/>
      <c r="N162" s="161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190</v>
      </c>
      <c r="AU162" s="14" t="s">
        <v>82</v>
      </c>
    </row>
    <row r="163" spans="1:65" s="2" customFormat="1" ht="16.5" customHeight="1">
      <c r="A163" s="29"/>
      <c r="B163" s="141"/>
      <c r="C163" s="162" t="s">
        <v>7</v>
      </c>
      <c r="D163" s="162" t="s">
        <v>220</v>
      </c>
      <c r="E163" s="163" t="s">
        <v>333</v>
      </c>
      <c r="F163" s="164" t="s">
        <v>334</v>
      </c>
      <c r="G163" s="165" t="s">
        <v>413</v>
      </c>
      <c r="H163" s="166">
        <v>6936</v>
      </c>
      <c r="I163" s="167"/>
      <c r="J163" s="168">
        <f>ROUND(I163*H163,2)</f>
        <v>0</v>
      </c>
      <c r="K163" s="169"/>
      <c r="L163" s="30"/>
      <c r="M163" s="170" t="s">
        <v>1</v>
      </c>
      <c r="N163" s="171" t="s">
        <v>37</v>
      </c>
      <c r="O163" s="55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188</v>
      </c>
      <c r="AT163" s="155" t="s">
        <v>220</v>
      </c>
      <c r="AU163" s="155" t="s">
        <v>82</v>
      </c>
      <c r="AY163" s="14" t="s">
        <v>181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80</v>
      </c>
      <c r="BK163" s="156">
        <f>ROUND(I163*H163,2)</f>
        <v>0</v>
      </c>
      <c r="BL163" s="14" t="s">
        <v>188</v>
      </c>
      <c r="BM163" s="155" t="s">
        <v>823</v>
      </c>
    </row>
    <row r="164" spans="1:65" s="2" customFormat="1" ht="11.25">
      <c r="A164" s="29"/>
      <c r="B164" s="30"/>
      <c r="C164" s="29"/>
      <c r="D164" s="157" t="s">
        <v>190</v>
      </c>
      <c r="E164" s="29"/>
      <c r="F164" s="158" t="s">
        <v>334</v>
      </c>
      <c r="G164" s="29"/>
      <c r="H164" s="29"/>
      <c r="I164" s="159"/>
      <c r="J164" s="29"/>
      <c r="K164" s="29"/>
      <c r="L164" s="30"/>
      <c r="M164" s="160"/>
      <c r="N164" s="161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190</v>
      </c>
      <c r="AU164" s="14" t="s">
        <v>82</v>
      </c>
    </row>
    <row r="165" spans="1:65" s="2" customFormat="1" ht="21.75" customHeight="1">
      <c r="A165" s="29"/>
      <c r="B165" s="141"/>
      <c r="C165" s="162" t="s">
        <v>274</v>
      </c>
      <c r="D165" s="162" t="s">
        <v>220</v>
      </c>
      <c r="E165" s="163" t="s">
        <v>336</v>
      </c>
      <c r="F165" s="164" t="s">
        <v>337</v>
      </c>
      <c r="G165" s="165" t="s">
        <v>324</v>
      </c>
      <c r="H165" s="166">
        <v>6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37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188</v>
      </c>
      <c r="AT165" s="155" t="s">
        <v>220</v>
      </c>
      <c r="AU165" s="155" t="s">
        <v>82</v>
      </c>
      <c r="AY165" s="14" t="s">
        <v>181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80</v>
      </c>
      <c r="BK165" s="156">
        <f>ROUND(I165*H165,2)</f>
        <v>0</v>
      </c>
      <c r="BL165" s="14" t="s">
        <v>188</v>
      </c>
      <c r="BM165" s="155" t="s">
        <v>824</v>
      </c>
    </row>
    <row r="166" spans="1:65" s="2" customFormat="1" ht="11.25">
      <c r="A166" s="29"/>
      <c r="B166" s="30"/>
      <c r="C166" s="29"/>
      <c r="D166" s="157" t="s">
        <v>190</v>
      </c>
      <c r="E166" s="29"/>
      <c r="F166" s="158" t="s">
        <v>337</v>
      </c>
      <c r="G166" s="29"/>
      <c r="H166" s="29"/>
      <c r="I166" s="159"/>
      <c r="J166" s="29"/>
      <c r="K166" s="29"/>
      <c r="L166" s="30"/>
      <c r="M166" s="160"/>
      <c r="N166" s="16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190</v>
      </c>
      <c r="AU166" s="14" t="s">
        <v>82</v>
      </c>
    </row>
    <row r="167" spans="1:65" s="2" customFormat="1" ht="16.5" customHeight="1">
      <c r="A167" s="29"/>
      <c r="B167" s="141"/>
      <c r="C167" s="162" t="s">
        <v>278</v>
      </c>
      <c r="D167" s="162" t="s">
        <v>220</v>
      </c>
      <c r="E167" s="163" t="s">
        <v>233</v>
      </c>
      <c r="F167" s="164" t="s">
        <v>234</v>
      </c>
      <c r="G167" s="165" t="s">
        <v>198</v>
      </c>
      <c r="H167" s="166">
        <v>1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82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825</v>
      </c>
    </row>
    <row r="168" spans="1:65" s="2" customFormat="1" ht="11.25">
      <c r="A168" s="29"/>
      <c r="B168" s="30"/>
      <c r="C168" s="29"/>
      <c r="D168" s="157" t="s">
        <v>190</v>
      </c>
      <c r="E168" s="29"/>
      <c r="F168" s="158" t="s">
        <v>234</v>
      </c>
      <c r="G168" s="29"/>
      <c r="H168" s="29"/>
      <c r="I168" s="159"/>
      <c r="J168" s="29"/>
      <c r="K168" s="29"/>
      <c r="L168" s="30"/>
      <c r="M168" s="160"/>
      <c r="N168" s="161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82</v>
      </c>
    </row>
    <row r="169" spans="1:65" s="2" customFormat="1" ht="24.2" customHeight="1">
      <c r="A169" s="29"/>
      <c r="B169" s="141"/>
      <c r="C169" s="162" t="s">
        <v>347</v>
      </c>
      <c r="D169" s="162" t="s">
        <v>220</v>
      </c>
      <c r="E169" s="163" t="s">
        <v>246</v>
      </c>
      <c r="F169" s="164" t="s">
        <v>247</v>
      </c>
      <c r="G169" s="165" t="s">
        <v>239</v>
      </c>
      <c r="H169" s="166">
        <v>40</v>
      </c>
      <c r="I169" s="167"/>
      <c r="J169" s="168">
        <f>ROUND(I169*H169,2)</f>
        <v>0</v>
      </c>
      <c r="K169" s="169"/>
      <c r="L169" s="30"/>
      <c r="M169" s="170" t="s">
        <v>1</v>
      </c>
      <c r="N169" s="171" t="s">
        <v>37</v>
      </c>
      <c r="O169" s="55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5" t="s">
        <v>188</v>
      </c>
      <c r="AT169" s="155" t="s">
        <v>220</v>
      </c>
      <c r="AU169" s="155" t="s">
        <v>82</v>
      </c>
      <c r="AY169" s="14" t="s">
        <v>181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4" t="s">
        <v>80</v>
      </c>
      <c r="BK169" s="156">
        <f>ROUND(I169*H169,2)</f>
        <v>0</v>
      </c>
      <c r="BL169" s="14" t="s">
        <v>188</v>
      </c>
      <c r="BM169" s="155" t="s">
        <v>826</v>
      </c>
    </row>
    <row r="170" spans="1:65" s="2" customFormat="1" ht="19.5">
      <c r="A170" s="29"/>
      <c r="B170" s="30"/>
      <c r="C170" s="29"/>
      <c r="D170" s="157" t="s">
        <v>190</v>
      </c>
      <c r="E170" s="29"/>
      <c r="F170" s="158" t="s">
        <v>247</v>
      </c>
      <c r="G170" s="29"/>
      <c r="H170" s="29"/>
      <c r="I170" s="159"/>
      <c r="J170" s="29"/>
      <c r="K170" s="29"/>
      <c r="L170" s="30"/>
      <c r="M170" s="160"/>
      <c r="N170" s="16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190</v>
      </c>
      <c r="AU170" s="14" t="s">
        <v>82</v>
      </c>
    </row>
    <row r="171" spans="1:65" s="2" customFormat="1" ht="16.5" customHeight="1">
      <c r="A171" s="29"/>
      <c r="B171" s="141"/>
      <c r="C171" s="162" t="s">
        <v>349</v>
      </c>
      <c r="D171" s="162" t="s">
        <v>220</v>
      </c>
      <c r="E171" s="163" t="s">
        <v>341</v>
      </c>
      <c r="F171" s="164" t="s">
        <v>342</v>
      </c>
      <c r="G171" s="165" t="s">
        <v>239</v>
      </c>
      <c r="H171" s="166">
        <v>8</v>
      </c>
      <c r="I171" s="167"/>
      <c r="J171" s="168">
        <f>ROUND(I171*H171,2)</f>
        <v>0</v>
      </c>
      <c r="K171" s="169"/>
      <c r="L171" s="30"/>
      <c r="M171" s="170" t="s">
        <v>1</v>
      </c>
      <c r="N171" s="171" t="s">
        <v>37</v>
      </c>
      <c r="O171" s="55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188</v>
      </c>
      <c r="AT171" s="155" t="s">
        <v>220</v>
      </c>
      <c r="AU171" s="155" t="s">
        <v>82</v>
      </c>
      <c r="AY171" s="14" t="s">
        <v>181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80</v>
      </c>
      <c r="BK171" s="156">
        <f>ROUND(I171*H171,2)</f>
        <v>0</v>
      </c>
      <c r="BL171" s="14" t="s">
        <v>188</v>
      </c>
      <c r="BM171" s="155" t="s">
        <v>827</v>
      </c>
    </row>
    <row r="172" spans="1:65" s="2" customFormat="1" ht="11.25">
      <c r="A172" s="29"/>
      <c r="B172" s="30"/>
      <c r="C172" s="29"/>
      <c r="D172" s="157" t="s">
        <v>190</v>
      </c>
      <c r="E172" s="29"/>
      <c r="F172" s="158" t="s">
        <v>342</v>
      </c>
      <c r="G172" s="29"/>
      <c r="H172" s="29"/>
      <c r="I172" s="159"/>
      <c r="J172" s="29"/>
      <c r="K172" s="29"/>
      <c r="L172" s="30"/>
      <c r="M172" s="160"/>
      <c r="N172" s="161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190</v>
      </c>
      <c r="AU172" s="14" t="s">
        <v>82</v>
      </c>
    </row>
    <row r="173" spans="1:65" s="2" customFormat="1" ht="16.5" customHeight="1">
      <c r="A173" s="29"/>
      <c r="B173" s="141"/>
      <c r="C173" s="162" t="s">
        <v>353</v>
      </c>
      <c r="D173" s="162" t="s">
        <v>220</v>
      </c>
      <c r="E173" s="163" t="s">
        <v>344</v>
      </c>
      <c r="F173" s="164" t="s">
        <v>345</v>
      </c>
      <c r="G173" s="165" t="s">
        <v>239</v>
      </c>
      <c r="H173" s="166">
        <v>8</v>
      </c>
      <c r="I173" s="167"/>
      <c r="J173" s="168">
        <f>ROUND(I173*H173,2)</f>
        <v>0</v>
      </c>
      <c r="K173" s="169"/>
      <c r="L173" s="30"/>
      <c r="M173" s="170" t="s">
        <v>1</v>
      </c>
      <c r="N173" s="171" t="s">
        <v>37</v>
      </c>
      <c r="O173" s="55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188</v>
      </c>
      <c r="AT173" s="155" t="s">
        <v>220</v>
      </c>
      <c r="AU173" s="155" t="s">
        <v>82</v>
      </c>
      <c r="AY173" s="14" t="s">
        <v>181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80</v>
      </c>
      <c r="BK173" s="156">
        <f>ROUND(I173*H173,2)</f>
        <v>0</v>
      </c>
      <c r="BL173" s="14" t="s">
        <v>188</v>
      </c>
      <c r="BM173" s="155" t="s">
        <v>828</v>
      </c>
    </row>
    <row r="174" spans="1:65" s="2" customFormat="1" ht="11.25">
      <c r="A174" s="29"/>
      <c r="B174" s="30"/>
      <c r="C174" s="29"/>
      <c r="D174" s="157" t="s">
        <v>190</v>
      </c>
      <c r="E174" s="29"/>
      <c r="F174" s="158" t="s">
        <v>345</v>
      </c>
      <c r="G174" s="29"/>
      <c r="H174" s="29"/>
      <c r="I174" s="159"/>
      <c r="J174" s="29"/>
      <c r="K174" s="29"/>
      <c r="L174" s="30"/>
      <c r="M174" s="160"/>
      <c r="N174" s="161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190</v>
      </c>
      <c r="AU174" s="14" t="s">
        <v>82</v>
      </c>
    </row>
    <row r="175" spans="1:65" s="2" customFormat="1" ht="16.5" customHeight="1">
      <c r="A175" s="29"/>
      <c r="B175" s="141"/>
      <c r="C175" s="162" t="s">
        <v>355</v>
      </c>
      <c r="D175" s="162" t="s">
        <v>220</v>
      </c>
      <c r="E175" s="163" t="s">
        <v>250</v>
      </c>
      <c r="F175" s="164" t="s">
        <v>251</v>
      </c>
      <c r="G175" s="165" t="s">
        <v>198</v>
      </c>
      <c r="H175" s="166">
        <v>1</v>
      </c>
      <c r="I175" s="167"/>
      <c r="J175" s="168">
        <f>ROUND(I175*H175,2)</f>
        <v>0</v>
      </c>
      <c r="K175" s="169"/>
      <c r="L175" s="30"/>
      <c r="M175" s="170" t="s">
        <v>1</v>
      </c>
      <c r="N175" s="171" t="s">
        <v>37</v>
      </c>
      <c r="O175" s="55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188</v>
      </c>
      <c r="AT175" s="155" t="s">
        <v>220</v>
      </c>
      <c r="AU175" s="155" t="s">
        <v>82</v>
      </c>
      <c r="AY175" s="14" t="s">
        <v>181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80</v>
      </c>
      <c r="BK175" s="156">
        <f>ROUND(I175*H175,2)</f>
        <v>0</v>
      </c>
      <c r="BL175" s="14" t="s">
        <v>188</v>
      </c>
      <c r="BM175" s="155" t="s">
        <v>829</v>
      </c>
    </row>
    <row r="176" spans="1:65" s="2" customFormat="1" ht="11.25">
      <c r="A176" s="29"/>
      <c r="B176" s="30"/>
      <c r="C176" s="29"/>
      <c r="D176" s="157" t="s">
        <v>190</v>
      </c>
      <c r="E176" s="29"/>
      <c r="F176" s="158" t="s">
        <v>251</v>
      </c>
      <c r="G176" s="29"/>
      <c r="H176" s="29"/>
      <c r="I176" s="159"/>
      <c r="J176" s="29"/>
      <c r="K176" s="29"/>
      <c r="L176" s="30"/>
      <c r="M176" s="160"/>
      <c r="N176" s="161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190</v>
      </c>
      <c r="AU176" s="14" t="s">
        <v>82</v>
      </c>
    </row>
    <row r="177" spans="1:65" s="2" customFormat="1" ht="16.5" customHeight="1">
      <c r="A177" s="29"/>
      <c r="B177" s="141"/>
      <c r="C177" s="162" t="s">
        <v>359</v>
      </c>
      <c r="D177" s="162" t="s">
        <v>220</v>
      </c>
      <c r="E177" s="163" t="s">
        <v>350</v>
      </c>
      <c r="F177" s="164" t="s">
        <v>830</v>
      </c>
      <c r="G177" s="165" t="s">
        <v>198</v>
      </c>
      <c r="H177" s="166">
        <v>750</v>
      </c>
      <c r="I177" s="167"/>
      <c r="J177" s="168">
        <f>ROUND(I177*H177,2)</f>
        <v>0</v>
      </c>
      <c r="K177" s="169"/>
      <c r="L177" s="30"/>
      <c r="M177" s="170" t="s">
        <v>1</v>
      </c>
      <c r="N177" s="171" t="s">
        <v>37</v>
      </c>
      <c r="O177" s="55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5" t="s">
        <v>188</v>
      </c>
      <c r="AT177" s="155" t="s">
        <v>220</v>
      </c>
      <c r="AU177" s="155" t="s">
        <v>82</v>
      </c>
      <c r="AY177" s="14" t="s">
        <v>181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80</v>
      </c>
      <c r="BK177" s="156">
        <f>ROUND(I177*H177,2)</f>
        <v>0</v>
      </c>
      <c r="BL177" s="14" t="s">
        <v>188</v>
      </c>
      <c r="BM177" s="155" t="s">
        <v>831</v>
      </c>
    </row>
    <row r="178" spans="1:65" s="2" customFormat="1" ht="11.25">
      <c r="A178" s="29"/>
      <c r="B178" s="30"/>
      <c r="C178" s="29"/>
      <c r="D178" s="157" t="s">
        <v>190</v>
      </c>
      <c r="E178" s="29"/>
      <c r="F178" s="158" t="s">
        <v>830</v>
      </c>
      <c r="G178" s="29"/>
      <c r="H178" s="29"/>
      <c r="I178" s="159"/>
      <c r="J178" s="29"/>
      <c r="K178" s="29"/>
      <c r="L178" s="30"/>
      <c r="M178" s="160"/>
      <c r="N178" s="161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190</v>
      </c>
      <c r="AU178" s="14" t="s">
        <v>82</v>
      </c>
    </row>
    <row r="179" spans="1:65" s="2" customFormat="1" ht="16.5" customHeight="1">
      <c r="A179" s="29"/>
      <c r="B179" s="141"/>
      <c r="C179" s="162" t="s">
        <v>553</v>
      </c>
      <c r="D179" s="162" t="s">
        <v>220</v>
      </c>
      <c r="E179" s="163" t="s">
        <v>258</v>
      </c>
      <c r="F179" s="164" t="s">
        <v>259</v>
      </c>
      <c r="G179" s="165" t="s">
        <v>260</v>
      </c>
      <c r="H179" s="166">
        <v>2.4</v>
      </c>
      <c r="I179" s="167"/>
      <c r="J179" s="168">
        <f>ROUND(I179*H179,2)</f>
        <v>0</v>
      </c>
      <c r="K179" s="169"/>
      <c r="L179" s="30"/>
      <c r="M179" s="170" t="s">
        <v>1</v>
      </c>
      <c r="N179" s="171" t="s">
        <v>37</v>
      </c>
      <c r="O179" s="55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5" t="s">
        <v>188</v>
      </c>
      <c r="AT179" s="155" t="s">
        <v>220</v>
      </c>
      <c r="AU179" s="155" t="s">
        <v>82</v>
      </c>
      <c r="AY179" s="14" t="s">
        <v>181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80</v>
      </c>
      <c r="BK179" s="156">
        <f>ROUND(I179*H179,2)</f>
        <v>0</v>
      </c>
      <c r="BL179" s="14" t="s">
        <v>188</v>
      </c>
      <c r="BM179" s="155" t="s">
        <v>832</v>
      </c>
    </row>
    <row r="180" spans="1:65" s="2" customFormat="1" ht="11.25">
      <c r="A180" s="29"/>
      <c r="B180" s="30"/>
      <c r="C180" s="29"/>
      <c r="D180" s="157" t="s">
        <v>190</v>
      </c>
      <c r="E180" s="29"/>
      <c r="F180" s="158" t="s">
        <v>259</v>
      </c>
      <c r="G180" s="29"/>
      <c r="H180" s="29"/>
      <c r="I180" s="159"/>
      <c r="J180" s="29"/>
      <c r="K180" s="29"/>
      <c r="L180" s="30"/>
      <c r="M180" s="160"/>
      <c r="N180" s="161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190</v>
      </c>
      <c r="AU180" s="14" t="s">
        <v>82</v>
      </c>
    </row>
    <row r="181" spans="1:65" s="2" customFormat="1" ht="21.75" customHeight="1">
      <c r="A181" s="29"/>
      <c r="B181" s="141"/>
      <c r="C181" s="162" t="s">
        <v>555</v>
      </c>
      <c r="D181" s="162" t="s">
        <v>220</v>
      </c>
      <c r="E181" s="163" t="s">
        <v>356</v>
      </c>
      <c r="F181" s="164" t="s">
        <v>357</v>
      </c>
      <c r="G181" s="165" t="s">
        <v>602</v>
      </c>
      <c r="H181" s="166">
        <v>2</v>
      </c>
      <c r="I181" s="167"/>
      <c r="J181" s="168">
        <f>ROUND(I181*H181,2)</f>
        <v>0</v>
      </c>
      <c r="K181" s="169"/>
      <c r="L181" s="30"/>
      <c r="M181" s="170" t="s">
        <v>1</v>
      </c>
      <c r="N181" s="171" t="s">
        <v>37</v>
      </c>
      <c r="O181" s="55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5" t="s">
        <v>188</v>
      </c>
      <c r="AT181" s="155" t="s">
        <v>220</v>
      </c>
      <c r="AU181" s="155" t="s">
        <v>82</v>
      </c>
      <c r="AY181" s="14" t="s">
        <v>181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80</v>
      </c>
      <c r="BK181" s="156">
        <f>ROUND(I181*H181,2)</f>
        <v>0</v>
      </c>
      <c r="BL181" s="14" t="s">
        <v>188</v>
      </c>
      <c r="BM181" s="155" t="s">
        <v>833</v>
      </c>
    </row>
    <row r="182" spans="1:65" s="2" customFormat="1" ht="11.25">
      <c r="A182" s="29"/>
      <c r="B182" s="30"/>
      <c r="C182" s="29"/>
      <c r="D182" s="157" t="s">
        <v>190</v>
      </c>
      <c r="E182" s="29"/>
      <c r="F182" s="158" t="s">
        <v>357</v>
      </c>
      <c r="G182" s="29"/>
      <c r="H182" s="29"/>
      <c r="I182" s="159"/>
      <c r="J182" s="29"/>
      <c r="K182" s="29"/>
      <c r="L182" s="30"/>
      <c r="M182" s="160"/>
      <c r="N182" s="161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190</v>
      </c>
      <c r="AU182" s="14" t="s">
        <v>82</v>
      </c>
    </row>
    <row r="183" spans="1:65" s="2" customFormat="1" ht="16.5" customHeight="1">
      <c r="A183" s="29"/>
      <c r="B183" s="141"/>
      <c r="C183" s="162" t="s">
        <v>560</v>
      </c>
      <c r="D183" s="162" t="s">
        <v>220</v>
      </c>
      <c r="E183" s="163" t="s">
        <v>279</v>
      </c>
      <c r="F183" s="164" t="s">
        <v>280</v>
      </c>
      <c r="G183" s="165" t="s">
        <v>602</v>
      </c>
      <c r="H183" s="166">
        <v>35</v>
      </c>
      <c r="I183" s="167"/>
      <c r="J183" s="168">
        <f>ROUND(I183*H183,2)</f>
        <v>0</v>
      </c>
      <c r="K183" s="169"/>
      <c r="L183" s="30"/>
      <c r="M183" s="170" t="s">
        <v>1</v>
      </c>
      <c r="N183" s="171" t="s">
        <v>37</v>
      </c>
      <c r="O183" s="55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5" t="s">
        <v>188</v>
      </c>
      <c r="AT183" s="155" t="s">
        <v>220</v>
      </c>
      <c r="AU183" s="155" t="s">
        <v>82</v>
      </c>
      <c r="AY183" s="14" t="s">
        <v>181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80</v>
      </c>
      <c r="BK183" s="156">
        <f>ROUND(I183*H183,2)</f>
        <v>0</v>
      </c>
      <c r="BL183" s="14" t="s">
        <v>188</v>
      </c>
      <c r="BM183" s="155" t="s">
        <v>834</v>
      </c>
    </row>
    <row r="184" spans="1:65" s="2" customFormat="1" ht="11.25">
      <c r="A184" s="29"/>
      <c r="B184" s="30"/>
      <c r="C184" s="29"/>
      <c r="D184" s="157" t="s">
        <v>190</v>
      </c>
      <c r="E184" s="29"/>
      <c r="F184" s="158" t="s">
        <v>280</v>
      </c>
      <c r="G184" s="29"/>
      <c r="H184" s="29"/>
      <c r="I184" s="159"/>
      <c r="J184" s="29"/>
      <c r="K184" s="29"/>
      <c r="L184" s="30"/>
      <c r="M184" s="172"/>
      <c r="N184" s="173"/>
      <c r="O184" s="174"/>
      <c r="P184" s="174"/>
      <c r="Q184" s="174"/>
      <c r="R184" s="174"/>
      <c r="S184" s="174"/>
      <c r="T184" s="175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190</v>
      </c>
      <c r="AU184" s="14" t="s">
        <v>82</v>
      </c>
    </row>
    <row r="185" spans="1:65" s="2" customFormat="1" ht="6.95" customHeight="1">
      <c r="A185" s="29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30"/>
      <c r="M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</row>
  </sheetData>
  <autoFilter ref="C118:K184" xr:uid="{00000000-0009-0000-0000-000007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155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6" t="str">
        <f>'Rekapitulace stavby'!K6</f>
        <v>Oprava trati v úseku Luka nad Jihlavou-Jihlava-III. a IV. etapa BM</v>
      </c>
      <c r="F7" s="217"/>
      <c r="G7" s="217"/>
      <c r="H7" s="217"/>
      <c r="L7" s="17"/>
    </row>
    <row r="8" spans="1:46" s="2" customFormat="1" ht="12" customHeight="1">
      <c r="A8" s="29"/>
      <c r="B8" s="30"/>
      <c r="C8" s="29"/>
      <c r="D8" s="24" t="s">
        <v>156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835</v>
      </c>
      <c r="F9" s="218"/>
      <c r="G9" s="218"/>
      <c r="H9" s="21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Vyplň údaj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9" t="str">
        <f>'Rekapitulace stavby'!E14</f>
        <v>Vyplň údaj</v>
      </c>
      <c r="F18" s="180"/>
      <c r="G18" s="180"/>
      <c r="H18" s="18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5" t="s">
        <v>1</v>
      </c>
      <c r="F27" s="185"/>
      <c r="G27" s="185"/>
      <c r="H27" s="185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36</v>
      </c>
      <c r="E33" s="24" t="s">
        <v>37</v>
      </c>
      <c r="F33" s="96">
        <f>ROUND((SUM(BE120:BE168)),  2)</f>
        <v>0</v>
      </c>
      <c r="G33" s="29"/>
      <c r="H33" s="29"/>
      <c r="I33" s="97">
        <v>0.21</v>
      </c>
      <c r="J33" s="96">
        <f>ROUND(((SUM(BE120:BE168))*I33),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96">
        <f>ROUND((SUM(BF120:BF168)),  2)</f>
        <v>0</v>
      </c>
      <c r="G34" s="29"/>
      <c r="H34" s="29"/>
      <c r="I34" s="97">
        <v>0.12</v>
      </c>
      <c r="J34" s="96">
        <f>ROUND(((SUM(BF120:BF168))*I34),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96">
        <f>ROUND((SUM(BG120:BG168)),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96">
        <f>ROUND((SUM(BH120:BH168)),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96">
        <f>ROUND((SUM(BI120:BI168)),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158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6" t="str">
        <f>E7</f>
        <v>Oprava trati v úseku Luka nad Jihlavou-Jihlava-III. a IV. etapa BM</v>
      </c>
      <c r="F85" s="217"/>
      <c r="G85" s="217"/>
      <c r="H85" s="21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156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3" t="str">
        <f>E9</f>
        <v>SO 00-14-01.03 - Výstroj trati</v>
      </c>
      <c r="F87" s="218"/>
      <c r="G87" s="218"/>
      <c r="H87" s="21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Vyplň údaj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159</v>
      </c>
      <c r="D94" s="98"/>
      <c r="E94" s="98"/>
      <c r="F94" s="98"/>
      <c r="G94" s="98"/>
      <c r="H94" s="98"/>
      <c r="I94" s="98"/>
      <c r="J94" s="107" t="s">
        <v>160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161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162</v>
      </c>
    </row>
    <row r="97" spans="1:31" s="9" customFormat="1" ht="24.95" customHeight="1">
      <c r="B97" s="109"/>
      <c r="D97" s="110" t="s">
        <v>163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362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9" customFormat="1" ht="24.95" customHeight="1">
      <c r="B99" s="109"/>
      <c r="D99" s="110" t="s">
        <v>363</v>
      </c>
      <c r="E99" s="111"/>
      <c r="F99" s="111"/>
      <c r="G99" s="111"/>
      <c r="H99" s="111"/>
      <c r="I99" s="111"/>
      <c r="J99" s="112">
        <f>J155</f>
        <v>0</v>
      </c>
      <c r="L99" s="109"/>
    </row>
    <row r="100" spans="1:31" s="9" customFormat="1" ht="24.95" customHeight="1">
      <c r="B100" s="109"/>
      <c r="D100" s="110" t="s">
        <v>364</v>
      </c>
      <c r="E100" s="111"/>
      <c r="F100" s="111"/>
      <c r="G100" s="111"/>
      <c r="H100" s="111"/>
      <c r="I100" s="111"/>
      <c r="J100" s="112">
        <f>J166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166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6" t="str">
        <f>E7</f>
        <v>Oprava trati v úseku Luka nad Jihlavou-Jihlava-III. a IV. etapa BM</v>
      </c>
      <c r="F110" s="217"/>
      <c r="G110" s="217"/>
      <c r="H110" s="21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E9</f>
        <v>SO 00-14-01.03 - Výstroj trati</v>
      </c>
      <c r="F112" s="218"/>
      <c r="G112" s="218"/>
      <c r="H112" s="218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Vyplň údaj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167</v>
      </c>
      <c r="D119" s="120" t="s">
        <v>57</v>
      </c>
      <c r="E119" s="120" t="s">
        <v>53</v>
      </c>
      <c r="F119" s="120" t="s">
        <v>54</v>
      </c>
      <c r="G119" s="120" t="s">
        <v>168</v>
      </c>
      <c r="H119" s="120" t="s">
        <v>169</v>
      </c>
      <c r="I119" s="120" t="s">
        <v>170</v>
      </c>
      <c r="J119" s="121" t="s">
        <v>160</v>
      </c>
      <c r="K119" s="122" t="s">
        <v>171</v>
      </c>
      <c r="L119" s="123"/>
      <c r="M119" s="59" t="s">
        <v>1</v>
      </c>
      <c r="N119" s="60" t="s">
        <v>36</v>
      </c>
      <c r="O119" s="60" t="s">
        <v>172</v>
      </c>
      <c r="P119" s="60" t="s">
        <v>173</v>
      </c>
      <c r="Q119" s="60" t="s">
        <v>174</v>
      </c>
      <c r="R119" s="60" t="s">
        <v>175</v>
      </c>
      <c r="S119" s="60" t="s">
        <v>176</v>
      </c>
      <c r="T119" s="61" t="s">
        <v>177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178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P121+P155+P166</f>
        <v>0</v>
      </c>
      <c r="Q120" s="63"/>
      <c r="R120" s="125">
        <f>R121+R155+R166</f>
        <v>1.6797</v>
      </c>
      <c r="S120" s="63"/>
      <c r="T120" s="126">
        <f>T121+T155+T166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162</v>
      </c>
      <c r="BK120" s="127">
        <f>BK121+BK155+BK166</f>
        <v>0</v>
      </c>
    </row>
    <row r="121" spans="1:65" s="12" customFormat="1" ht="25.9" customHeight="1">
      <c r="B121" s="128"/>
      <c r="D121" s="129" t="s">
        <v>71</v>
      </c>
      <c r="E121" s="130" t="s">
        <v>179</v>
      </c>
      <c r="F121" s="130" t="s">
        <v>180</v>
      </c>
      <c r="I121" s="131"/>
      <c r="J121" s="132">
        <f>BK121</f>
        <v>0</v>
      </c>
      <c r="L121" s="128"/>
      <c r="M121" s="133"/>
      <c r="N121" s="134"/>
      <c r="O121" s="134"/>
      <c r="P121" s="135">
        <f>P122</f>
        <v>0</v>
      </c>
      <c r="Q121" s="134"/>
      <c r="R121" s="135">
        <f>R122</f>
        <v>1.6797</v>
      </c>
      <c r="S121" s="134"/>
      <c r="T121" s="136">
        <f>T122</f>
        <v>0</v>
      </c>
      <c r="AR121" s="129" t="s">
        <v>80</v>
      </c>
      <c r="AT121" s="137" t="s">
        <v>71</v>
      </c>
      <c r="AU121" s="137" t="s">
        <v>72</v>
      </c>
      <c r="AY121" s="129" t="s">
        <v>181</v>
      </c>
      <c r="BK121" s="138">
        <f>BK122</f>
        <v>0</v>
      </c>
    </row>
    <row r="122" spans="1:65" s="12" customFormat="1" ht="22.9" customHeight="1">
      <c r="B122" s="128"/>
      <c r="D122" s="129" t="s">
        <v>71</v>
      </c>
      <c r="E122" s="139" t="s">
        <v>203</v>
      </c>
      <c r="F122" s="139" t="s">
        <v>365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SUM(P123:P154)</f>
        <v>0</v>
      </c>
      <c r="Q122" s="134"/>
      <c r="R122" s="135">
        <f>SUM(R123:R154)</f>
        <v>1.6797</v>
      </c>
      <c r="S122" s="134"/>
      <c r="T122" s="136">
        <f>SUM(T123:T154)</f>
        <v>0</v>
      </c>
      <c r="AR122" s="129" t="s">
        <v>80</v>
      </c>
      <c r="AT122" s="137" t="s">
        <v>71</v>
      </c>
      <c r="AU122" s="137" t="s">
        <v>80</v>
      </c>
      <c r="AY122" s="129" t="s">
        <v>181</v>
      </c>
      <c r="BK122" s="138">
        <f>SUM(BK123:BK154)</f>
        <v>0</v>
      </c>
    </row>
    <row r="123" spans="1:65" s="2" customFormat="1" ht="21.75" customHeight="1">
      <c r="A123" s="29"/>
      <c r="B123" s="141"/>
      <c r="C123" s="162" t="s">
        <v>80</v>
      </c>
      <c r="D123" s="162" t="s">
        <v>220</v>
      </c>
      <c r="E123" s="163" t="s">
        <v>366</v>
      </c>
      <c r="F123" s="164" t="s">
        <v>367</v>
      </c>
      <c r="G123" s="165" t="s">
        <v>368</v>
      </c>
      <c r="H123" s="166">
        <v>10</v>
      </c>
      <c r="I123" s="167"/>
      <c r="J123" s="168">
        <f>ROUND(I123*H123,2)</f>
        <v>0</v>
      </c>
      <c r="K123" s="169"/>
      <c r="L123" s="30"/>
      <c r="M123" s="170" t="s">
        <v>1</v>
      </c>
      <c r="N123" s="171" t="s">
        <v>37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188</v>
      </c>
      <c r="AT123" s="155" t="s">
        <v>220</v>
      </c>
      <c r="AU123" s="155" t="s">
        <v>82</v>
      </c>
      <c r="AY123" s="14" t="s">
        <v>181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80</v>
      </c>
      <c r="BK123" s="156">
        <f>ROUND(I123*H123,2)</f>
        <v>0</v>
      </c>
      <c r="BL123" s="14" t="s">
        <v>188</v>
      </c>
      <c r="BM123" s="155" t="s">
        <v>836</v>
      </c>
    </row>
    <row r="124" spans="1:65" s="2" customFormat="1" ht="39">
      <c r="A124" s="29"/>
      <c r="B124" s="30"/>
      <c r="C124" s="29"/>
      <c r="D124" s="157" t="s">
        <v>190</v>
      </c>
      <c r="E124" s="29"/>
      <c r="F124" s="158" t="s">
        <v>370</v>
      </c>
      <c r="G124" s="29"/>
      <c r="H124" s="29"/>
      <c r="I124" s="159"/>
      <c r="J124" s="29"/>
      <c r="K124" s="29"/>
      <c r="L124" s="30"/>
      <c r="M124" s="160"/>
      <c r="N124" s="161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190</v>
      </c>
      <c r="AU124" s="14" t="s">
        <v>82</v>
      </c>
    </row>
    <row r="125" spans="1:65" s="2" customFormat="1" ht="16.5" customHeight="1">
      <c r="A125" s="29"/>
      <c r="B125" s="141"/>
      <c r="C125" s="162" t="s">
        <v>82</v>
      </c>
      <c r="D125" s="162" t="s">
        <v>220</v>
      </c>
      <c r="E125" s="163" t="s">
        <v>375</v>
      </c>
      <c r="F125" s="164" t="s">
        <v>376</v>
      </c>
      <c r="G125" s="165" t="s">
        <v>368</v>
      </c>
      <c r="H125" s="166">
        <v>10</v>
      </c>
      <c r="I125" s="167"/>
      <c r="J125" s="168">
        <f>ROUND(I125*H125,2)</f>
        <v>0</v>
      </c>
      <c r="K125" s="169"/>
      <c r="L125" s="30"/>
      <c r="M125" s="170" t="s">
        <v>1</v>
      </c>
      <c r="N125" s="171" t="s">
        <v>37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188</v>
      </c>
      <c r="AT125" s="155" t="s">
        <v>220</v>
      </c>
      <c r="AU125" s="155" t="s">
        <v>82</v>
      </c>
      <c r="AY125" s="14" t="s">
        <v>181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80</v>
      </c>
      <c r="BK125" s="156">
        <f>ROUND(I125*H125,2)</f>
        <v>0</v>
      </c>
      <c r="BL125" s="14" t="s">
        <v>188</v>
      </c>
      <c r="BM125" s="155" t="s">
        <v>837</v>
      </c>
    </row>
    <row r="126" spans="1:65" s="2" customFormat="1" ht="29.25">
      <c r="A126" s="29"/>
      <c r="B126" s="30"/>
      <c r="C126" s="29"/>
      <c r="D126" s="157" t="s">
        <v>190</v>
      </c>
      <c r="E126" s="29"/>
      <c r="F126" s="158" t="s">
        <v>378</v>
      </c>
      <c r="G126" s="29"/>
      <c r="H126" s="29"/>
      <c r="I126" s="159"/>
      <c r="J126" s="29"/>
      <c r="K126" s="29"/>
      <c r="L126" s="30"/>
      <c r="M126" s="160"/>
      <c r="N126" s="161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190</v>
      </c>
      <c r="AU126" s="14" t="s">
        <v>82</v>
      </c>
    </row>
    <row r="127" spans="1:65" s="2" customFormat="1" ht="21.75" customHeight="1">
      <c r="A127" s="29"/>
      <c r="B127" s="141"/>
      <c r="C127" s="162" t="s">
        <v>195</v>
      </c>
      <c r="D127" s="162" t="s">
        <v>220</v>
      </c>
      <c r="E127" s="163" t="s">
        <v>379</v>
      </c>
      <c r="F127" s="164" t="s">
        <v>380</v>
      </c>
      <c r="G127" s="165" t="s">
        <v>368</v>
      </c>
      <c r="H127" s="166">
        <v>4</v>
      </c>
      <c r="I127" s="167"/>
      <c r="J127" s="168">
        <f>ROUND(I127*H127,2)</f>
        <v>0</v>
      </c>
      <c r="K127" s="169"/>
      <c r="L127" s="30"/>
      <c r="M127" s="170" t="s">
        <v>1</v>
      </c>
      <c r="N127" s="171" t="s">
        <v>37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188</v>
      </c>
      <c r="AT127" s="155" t="s">
        <v>220</v>
      </c>
      <c r="AU127" s="155" t="s">
        <v>82</v>
      </c>
      <c r="AY127" s="14" t="s">
        <v>181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80</v>
      </c>
      <c r="BK127" s="156">
        <f>ROUND(I127*H127,2)</f>
        <v>0</v>
      </c>
      <c r="BL127" s="14" t="s">
        <v>188</v>
      </c>
      <c r="BM127" s="155" t="s">
        <v>838</v>
      </c>
    </row>
    <row r="128" spans="1:65" s="2" customFormat="1" ht="39">
      <c r="A128" s="29"/>
      <c r="B128" s="30"/>
      <c r="C128" s="29"/>
      <c r="D128" s="157" t="s">
        <v>190</v>
      </c>
      <c r="E128" s="29"/>
      <c r="F128" s="158" t="s">
        <v>382</v>
      </c>
      <c r="G128" s="29"/>
      <c r="H128" s="29"/>
      <c r="I128" s="159"/>
      <c r="J128" s="29"/>
      <c r="K128" s="29"/>
      <c r="L128" s="30"/>
      <c r="M128" s="160"/>
      <c r="N128" s="161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190</v>
      </c>
      <c r="AU128" s="14" t="s">
        <v>82</v>
      </c>
    </row>
    <row r="129" spans="1:65" s="2" customFormat="1" ht="21.75" customHeight="1">
      <c r="A129" s="29"/>
      <c r="B129" s="141"/>
      <c r="C129" s="162" t="s">
        <v>188</v>
      </c>
      <c r="D129" s="162" t="s">
        <v>220</v>
      </c>
      <c r="E129" s="163" t="s">
        <v>383</v>
      </c>
      <c r="F129" s="164" t="s">
        <v>384</v>
      </c>
      <c r="G129" s="165" t="s">
        <v>368</v>
      </c>
      <c r="H129" s="166">
        <v>10</v>
      </c>
      <c r="I129" s="167"/>
      <c r="J129" s="168">
        <f>ROUND(I129*H129,2)</f>
        <v>0</v>
      </c>
      <c r="K129" s="169"/>
      <c r="L129" s="30"/>
      <c r="M129" s="170" t="s">
        <v>1</v>
      </c>
      <c r="N129" s="171" t="s">
        <v>37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188</v>
      </c>
      <c r="AT129" s="155" t="s">
        <v>220</v>
      </c>
      <c r="AU129" s="155" t="s">
        <v>82</v>
      </c>
      <c r="AY129" s="14" t="s">
        <v>181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80</v>
      </c>
      <c r="BK129" s="156">
        <f>ROUND(I129*H129,2)</f>
        <v>0</v>
      </c>
      <c r="BL129" s="14" t="s">
        <v>188</v>
      </c>
      <c r="BM129" s="155" t="s">
        <v>839</v>
      </c>
    </row>
    <row r="130" spans="1:65" s="2" customFormat="1" ht="39">
      <c r="A130" s="29"/>
      <c r="B130" s="30"/>
      <c r="C130" s="29"/>
      <c r="D130" s="157" t="s">
        <v>190</v>
      </c>
      <c r="E130" s="29"/>
      <c r="F130" s="158" t="s">
        <v>386</v>
      </c>
      <c r="G130" s="29"/>
      <c r="H130" s="29"/>
      <c r="I130" s="159"/>
      <c r="J130" s="29"/>
      <c r="K130" s="29"/>
      <c r="L130" s="30"/>
      <c r="M130" s="160"/>
      <c r="N130" s="161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190</v>
      </c>
      <c r="AU130" s="14" t="s">
        <v>82</v>
      </c>
    </row>
    <row r="131" spans="1:65" s="2" customFormat="1" ht="16.5" customHeight="1">
      <c r="A131" s="29"/>
      <c r="B131" s="141"/>
      <c r="C131" s="162" t="s">
        <v>203</v>
      </c>
      <c r="D131" s="162" t="s">
        <v>220</v>
      </c>
      <c r="E131" s="163" t="s">
        <v>371</v>
      </c>
      <c r="F131" s="164" t="s">
        <v>372</v>
      </c>
      <c r="G131" s="165" t="s">
        <v>368</v>
      </c>
      <c r="H131" s="166">
        <v>24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37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188</v>
      </c>
      <c r="AT131" s="155" t="s">
        <v>220</v>
      </c>
      <c r="AU131" s="155" t="s">
        <v>82</v>
      </c>
      <c r="AY131" s="14" t="s">
        <v>181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80</v>
      </c>
      <c r="BK131" s="156">
        <f>ROUND(I131*H131,2)</f>
        <v>0</v>
      </c>
      <c r="BL131" s="14" t="s">
        <v>188</v>
      </c>
      <c r="BM131" s="155" t="s">
        <v>840</v>
      </c>
    </row>
    <row r="132" spans="1:65" s="2" customFormat="1" ht="39">
      <c r="A132" s="29"/>
      <c r="B132" s="30"/>
      <c r="C132" s="29"/>
      <c r="D132" s="157" t="s">
        <v>190</v>
      </c>
      <c r="E132" s="29"/>
      <c r="F132" s="158" t="s">
        <v>374</v>
      </c>
      <c r="G132" s="29"/>
      <c r="H132" s="29"/>
      <c r="I132" s="159"/>
      <c r="J132" s="29"/>
      <c r="K132" s="29"/>
      <c r="L132" s="30"/>
      <c r="M132" s="160"/>
      <c r="N132" s="161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190</v>
      </c>
      <c r="AU132" s="14" t="s">
        <v>82</v>
      </c>
    </row>
    <row r="133" spans="1:65" s="2" customFormat="1" ht="16.5" customHeight="1">
      <c r="A133" s="29"/>
      <c r="B133" s="141"/>
      <c r="C133" s="162" t="s">
        <v>207</v>
      </c>
      <c r="D133" s="162" t="s">
        <v>220</v>
      </c>
      <c r="E133" s="163" t="s">
        <v>391</v>
      </c>
      <c r="F133" s="164" t="s">
        <v>392</v>
      </c>
      <c r="G133" s="165" t="s">
        <v>368</v>
      </c>
      <c r="H133" s="166">
        <v>10</v>
      </c>
      <c r="I133" s="167"/>
      <c r="J133" s="168">
        <f>ROUND(I133*H133,2)</f>
        <v>0</v>
      </c>
      <c r="K133" s="169"/>
      <c r="L133" s="30"/>
      <c r="M133" s="170" t="s">
        <v>1</v>
      </c>
      <c r="N133" s="171" t="s">
        <v>37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188</v>
      </c>
      <c r="AT133" s="155" t="s">
        <v>220</v>
      </c>
      <c r="AU133" s="155" t="s">
        <v>82</v>
      </c>
      <c r="AY133" s="14" t="s">
        <v>181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80</v>
      </c>
      <c r="BK133" s="156">
        <f>ROUND(I133*H133,2)</f>
        <v>0</v>
      </c>
      <c r="BL133" s="14" t="s">
        <v>188</v>
      </c>
      <c r="BM133" s="155" t="s">
        <v>841</v>
      </c>
    </row>
    <row r="134" spans="1:65" s="2" customFormat="1" ht="39">
      <c r="A134" s="29"/>
      <c r="B134" s="30"/>
      <c r="C134" s="29"/>
      <c r="D134" s="157" t="s">
        <v>190</v>
      </c>
      <c r="E134" s="29"/>
      <c r="F134" s="158" t="s">
        <v>394</v>
      </c>
      <c r="G134" s="29"/>
      <c r="H134" s="29"/>
      <c r="I134" s="159"/>
      <c r="J134" s="29"/>
      <c r="K134" s="29"/>
      <c r="L134" s="30"/>
      <c r="M134" s="160"/>
      <c r="N134" s="161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190</v>
      </c>
      <c r="AU134" s="14" t="s">
        <v>82</v>
      </c>
    </row>
    <row r="135" spans="1:65" s="2" customFormat="1" ht="16.5" customHeight="1">
      <c r="A135" s="29"/>
      <c r="B135" s="141"/>
      <c r="C135" s="162" t="s">
        <v>211</v>
      </c>
      <c r="D135" s="162" t="s">
        <v>220</v>
      </c>
      <c r="E135" s="163" t="s">
        <v>395</v>
      </c>
      <c r="F135" s="164" t="s">
        <v>396</v>
      </c>
      <c r="G135" s="165" t="s">
        <v>842</v>
      </c>
      <c r="H135" s="166">
        <v>2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37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188</v>
      </c>
      <c r="AT135" s="155" t="s">
        <v>220</v>
      </c>
      <c r="AU135" s="155" t="s">
        <v>82</v>
      </c>
      <c r="AY135" s="14" t="s">
        <v>181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80</v>
      </c>
      <c r="BK135" s="156">
        <f>ROUND(I135*H135,2)</f>
        <v>0</v>
      </c>
      <c r="BL135" s="14" t="s">
        <v>188</v>
      </c>
      <c r="BM135" s="155" t="s">
        <v>843</v>
      </c>
    </row>
    <row r="136" spans="1:65" s="2" customFormat="1" ht="11.25">
      <c r="A136" s="29"/>
      <c r="B136" s="30"/>
      <c r="C136" s="29"/>
      <c r="D136" s="157" t="s">
        <v>190</v>
      </c>
      <c r="E136" s="29"/>
      <c r="F136" s="158" t="s">
        <v>396</v>
      </c>
      <c r="G136" s="29"/>
      <c r="H136" s="29"/>
      <c r="I136" s="159"/>
      <c r="J136" s="29"/>
      <c r="K136" s="29"/>
      <c r="L136" s="30"/>
      <c r="M136" s="160"/>
      <c r="N136" s="161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190</v>
      </c>
      <c r="AU136" s="14" t="s">
        <v>82</v>
      </c>
    </row>
    <row r="137" spans="1:65" s="2" customFormat="1" ht="16.5" customHeight="1">
      <c r="A137" s="29"/>
      <c r="B137" s="141"/>
      <c r="C137" s="162" t="s">
        <v>187</v>
      </c>
      <c r="D137" s="162" t="s">
        <v>220</v>
      </c>
      <c r="E137" s="163" t="s">
        <v>398</v>
      </c>
      <c r="F137" s="164" t="s">
        <v>399</v>
      </c>
      <c r="G137" s="165" t="s">
        <v>368</v>
      </c>
      <c r="H137" s="166">
        <v>4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37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188</v>
      </c>
      <c r="AT137" s="155" t="s">
        <v>220</v>
      </c>
      <c r="AU137" s="155" t="s">
        <v>82</v>
      </c>
      <c r="AY137" s="14" t="s">
        <v>181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80</v>
      </c>
      <c r="BK137" s="156">
        <f>ROUND(I137*H137,2)</f>
        <v>0</v>
      </c>
      <c r="BL137" s="14" t="s">
        <v>188</v>
      </c>
      <c r="BM137" s="155" t="s">
        <v>844</v>
      </c>
    </row>
    <row r="138" spans="1:65" s="2" customFormat="1" ht="39">
      <c r="A138" s="29"/>
      <c r="B138" s="30"/>
      <c r="C138" s="29"/>
      <c r="D138" s="157" t="s">
        <v>190</v>
      </c>
      <c r="E138" s="29"/>
      <c r="F138" s="158" t="s">
        <v>401</v>
      </c>
      <c r="G138" s="29"/>
      <c r="H138" s="29"/>
      <c r="I138" s="159"/>
      <c r="J138" s="29"/>
      <c r="K138" s="29"/>
      <c r="L138" s="30"/>
      <c r="M138" s="160"/>
      <c r="N138" s="161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190</v>
      </c>
      <c r="AU138" s="14" t="s">
        <v>82</v>
      </c>
    </row>
    <row r="139" spans="1:65" s="2" customFormat="1" ht="16.5" customHeight="1">
      <c r="A139" s="29"/>
      <c r="B139" s="141"/>
      <c r="C139" s="142" t="s">
        <v>219</v>
      </c>
      <c r="D139" s="142" t="s">
        <v>183</v>
      </c>
      <c r="E139" s="143" t="s">
        <v>405</v>
      </c>
      <c r="F139" s="144" t="s">
        <v>406</v>
      </c>
      <c r="G139" s="145" t="s">
        <v>368</v>
      </c>
      <c r="H139" s="146">
        <v>4</v>
      </c>
      <c r="I139" s="147"/>
      <c r="J139" s="148">
        <f>ROUND(I139*H139,2)</f>
        <v>0</v>
      </c>
      <c r="K139" s="149"/>
      <c r="L139" s="150"/>
      <c r="M139" s="151" t="s">
        <v>1</v>
      </c>
      <c r="N139" s="152" t="s">
        <v>37</v>
      </c>
      <c r="O139" s="55"/>
      <c r="P139" s="153">
        <f>O139*H139</f>
        <v>0</v>
      </c>
      <c r="Q139" s="153">
        <v>2.2499999999999998E-3</v>
      </c>
      <c r="R139" s="153">
        <f>Q139*H139</f>
        <v>8.9999999999999993E-3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187</v>
      </c>
      <c r="AT139" s="155" t="s">
        <v>183</v>
      </c>
      <c r="AU139" s="155" t="s">
        <v>82</v>
      </c>
      <c r="AY139" s="14" t="s">
        <v>181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80</v>
      </c>
      <c r="BK139" s="156">
        <f>ROUND(I139*H139,2)</f>
        <v>0</v>
      </c>
      <c r="BL139" s="14" t="s">
        <v>188</v>
      </c>
      <c r="BM139" s="155" t="s">
        <v>845</v>
      </c>
    </row>
    <row r="140" spans="1:65" s="2" customFormat="1" ht="11.25">
      <c r="A140" s="29"/>
      <c r="B140" s="30"/>
      <c r="C140" s="29"/>
      <c r="D140" s="157" t="s">
        <v>190</v>
      </c>
      <c r="E140" s="29"/>
      <c r="F140" s="158" t="s">
        <v>406</v>
      </c>
      <c r="G140" s="29"/>
      <c r="H140" s="29"/>
      <c r="I140" s="159"/>
      <c r="J140" s="29"/>
      <c r="K140" s="29"/>
      <c r="L140" s="30"/>
      <c r="M140" s="160"/>
      <c r="N140" s="161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190</v>
      </c>
      <c r="AU140" s="14" t="s">
        <v>82</v>
      </c>
    </row>
    <row r="141" spans="1:65" s="2" customFormat="1" ht="16.5" customHeight="1">
      <c r="A141" s="29"/>
      <c r="B141" s="141"/>
      <c r="C141" s="142" t="s">
        <v>225</v>
      </c>
      <c r="D141" s="142" t="s">
        <v>183</v>
      </c>
      <c r="E141" s="143" t="s">
        <v>408</v>
      </c>
      <c r="F141" s="144" t="s">
        <v>409</v>
      </c>
      <c r="G141" s="145" t="s">
        <v>368</v>
      </c>
      <c r="H141" s="146">
        <v>20</v>
      </c>
      <c r="I141" s="147"/>
      <c r="J141" s="148">
        <f>ROUND(I141*H141,2)</f>
        <v>0</v>
      </c>
      <c r="K141" s="149"/>
      <c r="L141" s="150"/>
      <c r="M141" s="151" t="s">
        <v>1</v>
      </c>
      <c r="N141" s="152" t="s">
        <v>37</v>
      </c>
      <c r="O141" s="55"/>
      <c r="P141" s="153">
        <f>O141*H141</f>
        <v>0</v>
      </c>
      <c r="Q141" s="153">
        <v>3.0000000000000001E-3</v>
      </c>
      <c r="R141" s="153">
        <f>Q141*H141</f>
        <v>0.06</v>
      </c>
      <c r="S141" s="153">
        <v>0</v>
      </c>
      <c r="T141" s="15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187</v>
      </c>
      <c r="AT141" s="155" t="s">
        <v>183</v>
      </c>
      <c r="AU141" s="155" t="s">
        <v>82</v>
      </c>
      <c r="AY141" s="14" t="s">
        <v>181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4" t="s">
        <v>80</v>
      </c>
      <c r="BK141" s="156">
        <f>ROUND(I141*H141,2)</f>
        <v>0</v>
      </c>
      <c r="BL141" s="14" t="s">
        <v>188</v>
      </c>
      <c r="BM141" s="155" t="s">
        <v>846</v>
      </c>
    </row>
    <row r="142" spans="1:65" s="2" customFormat="1" ht="11.25">
      <c r="A142" s="29"/>
      <c r="B142" s="30"/>
      <c r="C142" s="29"/>
      <c r="D142" s="157" t="s">
        <v>190</v>
      </c>
      <c r="E142" s="29"/>
      <c r="F142" s="158" t="s">
        <v>409</v>
      </c>
      <c r="G142" s="29"/>
      <c r="H142" s="29"/>
      <c r="I142" s="159"/>
      <c r="J142" s="29"/>
      <c r="K142" s="29"/>
      <c r="L142" s="30"/>
      <c r="M142" s="160"/>
      <c r="N142" s="161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190</v>
      </c>
      <c r="AU142" s="14" t="s">
        <v>82</v>
      </c>
    </row>
    <row r="143" spans="1:65" s="2" customFormat="1" ht="16.5" customHeight="1">
      <c r="A143" s="29"/>
      <c r="B143" s="141"/>
      <c r="C143" s="142" t="s">
        <v>229</v>
      </c>
      <c r="D143" s="142" t="s">
        <v>183</v>
      </c>
      <c r="E143" s="143" t="s">
        <v>411</v>
      </c>
      <c r="F143" s="144" t="s">
        <v>412</v>
      </c>
      <c r="G143" s="145" t="s">
        <v>413</v>
      </c>
      <c r="H143" s="146">
        <v>14</v>
      </c>
      <c r="I143" s="147"/>
      <c r="J143" s="148">
        <f>ROUND(I143*H143,2)</f>
        <v>0</v>
      </c>
      <c r="K143" s="149"/>
      <c r="L143" s="150"/>
      <c r="M143" s="151" t="s">
        <v>1</v>
      </c>
      <c r="N143" s="152" t="s">
        <v>37</v>
      </c>
      <c r="O143" s="55"/>
      <c r="P143" s="153">
        <f>O143*H143</f>
        <v>0</v>
      </c>
      <c r="Q143" s="153">
        <v>2.65E-3</v>
      </c>
      <c r="R143" s="153">
        <f>Q143*H143</f>
        <v>3.7100000000000001E-2</v>
      </c>
      <c r="S143" s="153">
        <v>0</v>
      </c>
      <c r="T143" s="15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187</v>
      </c>
      <c r="AT143" s="155" t="s">
        <v>183</v>
      </c>
      <c r="AU143" s="155" t="s">
        <v>82</v>
      </c>
      <c r="AY143" s="14" t="s">
        <v>181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80</v>
      </c>
      <c r="BK143" s="156">
        <f>ROUND(I143*H143,2)</f>
        <v>0</v>
      </c>
      <c r="BL143" s="14" t="s">
        <v>188</v>
      </c>
      <c r="BM143" s="155" t="s">
        <v>847</v>
      </c>
    </row>
    <row r="144" spans="1:65" s="2" customFormat="1" ht="11.25">
      <c r="A144" s="29"/>
      <c r="B144" s="30"/>
      <c r="C144" s="29"/>
      <c r="D144" s="157" t="s">
        <v>190</v>
      </c>
      <c r="E144" s="29"/>
      <c r="F144" s="158" t="s">
        <v>412</v>
      </c>
      <c r="G144" s="29"/>
      <c r="H144" s="29"/>
      <c r="I144" s="159"/>
      <c r="J144" s="29"/>
      <c r="K144" s="29"/>
      <c r="L144" s="30"/>
      <c r="M144" s="160"/>
      <c r="N144" s="161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190</v>
      </c>
      <c r="AU144" s="14" t="s">
        <v>82</v>
      </c>
    </row>
    <row r="145" spans="1:65" s="2" customFormat="1" ht="16.5" customHeight="1">
      <c r="A145" s="29"/>
      <c r="B145" s="141"/>
      <c r="C145" s="142" t="s">
        <v>8</v>
      </c>
      <c r="D145" s="142" t="s">
        <v>183</v>
      </c>
      <c r="E145" s="143" t="s">
        <v>415</v>
      </c>
      <c r="F145" s="144" t="s">
        <v>416</v>
      </c>
      <c r="G145" s="145" t="s">
        <v>368</v>
      </c>
      <c r="H145" s="146">
        <v>14</v>
      </c>
      <c r="I145" s="147"/>
      <c r="J145" s="148">
        <f>ROUND(I145*H145,2)</f>
        <v>0</v>
      </c>
      <c r="K145" s="149"/>
      <c r="L145" s="150"/>
      <c r="M145" s="151" t="s">
        <v>1</v>
      </c>
      <c r="N145" s="152" t="s">
        <v>37</v>
      </c>
      <c r="O145" s="55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187</v>
      </c>
      <c r="AT145" s="155" t="s">
        <v>183</v>
      </c>
      <c r="AU145" s="155" t="s">
        <v>82</v>
      </c>
      <c r="AY145" s="14" t="s">
        <v>181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80</v>
      </c>
      <c r="BK145" s="156">
        <f>ROUND(I145*H145,2)</f>
        <v>0</v>
      </c>
      <c r="BL145" s="14" t="s">
        <v>188</v>
      </c>
      <c r="BM145" s="155" t="s">
        <v>848</v>
      </c>
    </row>
    <row r="146" spans="1:65" s="2" customFormat="1" ht="11.25">
      <c r="A146" s="29"/>
      <c r="B146" s="30"/>
      <c r="C146" s="29"/>
      <c r="D146" s="157" t="s">
        <v>190</v>
      </c>
      <c r="E146" s="29"/>
      <c r="F146" s="158" t="s">
        <v>416</v>
      </c>
      <c r="G146" s="29"/>
      <c r="H146" s="29"/>
      <c r="I146" s="159"/>
      <c r="J146" s="29"/>
      <c r="K146" s="29"/>
      <c r="L146" s="30"/>
      <c r="M146" s="160"/>
      <c r="N146" s="16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190</v>
      </c>
      <c r="AU146" s="14" t="s">
        <v>82</v>
      </c>
    </row>
    <row r="147" spans="1:65" s="2" customFormat="1" ht="21.75" customHeight="1">
      <c r="A147" s="29"/>
      <c r="B147" s="141"/>
      <c r="C147" s="142" t="s">
        <v>236</v>
      </c>
      <c r="D147" s="142" t="s">
        <v>183</v>
      </c>
      <c r="E147" s="143" t="s">
        <v>418</v>
      </c>
      <c r="F147" s="144" t="s">
        <v>419</v>
      </c>
      <c r="G147" s="145" t="s">
        <v>368</v>
      </c>
      <c r="H147" s="146">
        <v>24</v>
      </c>
      <c r="I147" s="147"/>
      <c r="J147" s="148">
        <f>ROUND(I147*H147,2)</f>
        <v>0</v>
      </c>
      <c r="K147" s="149"/>
      <c r="L147" s="150"/>
      <c r="M147" s="151" t="s">
        <v>1</v>
      </c>
      <c r="N147" s="152" t="s">
        <v>37</v>
      </c>
      <c r="O147" s="55"/>
      <c r="P147" s="153">
        <f>O147*H147</f>
        <v>0</v>
      </c>
      <c r="Q147" s="153">
        <v>1.4999999999999999E-4</v>
      </c>
      <c r="R147" s="153">
        <f>Q147*H147</f>
        <v>3.5999999999999999E-3</v>
      </c>
      <c r="S147" s="153">
        <v>0</v>
      </c>
      <c r="T147" s="15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187</v>
      </c>
      <c r="AT147" s="155" t="s">
        <v>183</v>
      </c>
      <c r="AU147" s="155" t="s">
        <v>82</v>
      </c>
      <c r="AY147" s="14" t="s">
        <v>181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80</v>
      </c>
      <c r="BK147" s="156">
        <f>ROUND(I147*H147,2)</f>
        <v>0</v>
      </c>
      <c r="BL147" s="14" t="s">
        <v>188</v>
      </c>
      <c r="BM147" s="155" t="s">
        <v>849</v>
      </c>
    </row>
    <row r="148" spans="1:65" s="2" customFormat="1" ht="11.25">
      <c r="A148" s="29"/>
      <c r="B148" s="30"/>
      <c r="C148" s="29"/>
      <c r="D148" s="157" t="s">
        <v>190</v>
      </c>
      <c r="E148" s="29"/>
      <c r="F148" s="158" t="s">
        <v>419</v>
      </c>
      <c r="G148" s="29"/>
      <c r="H148" s="29"/>
      <c r="I148" s="159"/>
      <c r="J148" s="29"/>
      <c r="K148" s="29"/>
      <c r="L148" s="30"/>
      <c r="M148" s="160"/>
      <c r="N148" s="161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190</v>
      </c>
      <c r="AU148" s="14" t="s">
        <v>82</v>
      </c>
    </row>
    <row r="149" spans="1:65" s="2" customFormat="1" ht="16.5" customHeight="1">
      <c r="A149" s="29"/>
      <c r="B149" s="141"/>
      <c r="C149" s="142" t="s">
        <v>241</v>
      </c>
      <c r="D149" s="142" t="s">
        <v>183</v>
      </c>
      <c r="E149" s="143" t="s">
        <v>421</v>
      </c>
      <c r="F149" s="144" t="s">
        <v>422</v>
      </c>
      <c r="G149" s="145" t="s">
        <v>842</v>
      </c>
      <c r="H149" s="146">
        <v>14</v>
      </c>
      <c r="I149" s="147"/>
      <c r="J149" s="148">
        <f>ROUND(I149*H149,2)</f>
        <v>0</v>
      </c>
      <c r="K149" s="149"/>
      <c r="L149" s="150"/>
      <c r="M149" s="151" t="s">
        <v>1</v>
      </c>
      <c r="N149" s="152" t="s">
        <v>37</v>
      </c>
      <c r="O149" s="55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187</v>
      </c>
      <c r="AT149" s="155" t="s">
        <v>183</v>
      </c>
      <c r="AU149" s="155" t="s">
        <v>82</v>
      </c>
      <c r="AY149" s="14" t="s">
        <v>181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80</v>
      </c>
      <c r="BK149" s="156">
        <f>ROUND(I149*H149,2)</f>
        <v>0</v>
      </c>
      <c r="BL149" s="14" t="s">
        <v>188</v>
      </c>
      <c r="BM149" s="155" t="s">
        <v>850</v>
      </c>
    </row>
    <row r="150" spans="1:65" s="2" customFormat="1" ht="11.25">
      <c r="A150" s="29"/>
      <c r="B150" s="30"/>
      <c r="C150" s="29"/>
      <c r="D150" s="157" t="s">
        <v>190</v>
      </c>
      <c r="E150" s="29"/>
      <c r="F150" s="158" t="s">
        <v>422</v>
      </c>
      <c r="G150" s="29"/>
      <c r="H150" s="29"/>
      <c r="I150" s="159"/>
      <c r="J150" s="29"/>
      <c r="K150" s="29"/>
      <c r="L150" s="30"/>
      <c r="M150" s="160"/>
      <c r="N150" s="161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190</v>
      </c>
      <c r="AU150" s="14" t="s">
        <v>82</v>
      </c>
    </row>
    <row r="151" spans="1:65" s="2" customFormat="1" ht="21.75" customHeight="1">
      <c r="A151" s="29"/>
      <c r="B151" s="141"/>
      <c r="C151" s="142" t="s">
        <v>245</v>
      </c>
      <c r="D151" s="142" t="s">
        <v>183</v>
      </c>
      <c r="E151" s="143" t="s">
        <v>424</v>
      </c>
      <c r="F151" s="144" t="s">
        <v>425</v>
      </c>
      <c r="G151" s="145" t="s">
        <v>368</v>
      </c>
      <c r="H151" s="146">
        <v>10</v>
      </c>
      <c r="I151" s="147"/>
      <c r="J151" s="148">
        <f>ROUND(I151*H151,2)</f>
        <v>0</v>
      </c>
      <c r="K151" s="149"/>
      <c r="L151" s="150"/>
      <c r="M151" s="151" t="s">
        <v>1</v>
      </c>
      <c r="N151" s="152" t="s">
        <v>37</v>
      </c>
      <c r="O151" s="55"/>
      <c r="P151" s="153">
        <f>O151*H151</f>
        <v>0</v>
      </c>
      <c r="Q151" s="153">
        <v>0.157</v>
      </c>
      <c r="R151" s="153">
        <f>Q151*H151</f>
        <v>1.57</v>
      </c>
      <c r="S151" s="153">
        <v>0</v>
      </c>
      <c r="T151" s="15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187</v>
      </c>
      <c r="AT151" s="155" t="s">
        <v>183</v>
      </c>
      <c r="AU151" s="155" t="s">
        <v>82</v>
      </c>
      <c r="AY151" s="14" t="s">
        <v>181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4" t="s">
        <v>80</v>
      </c>
      <c r="BK151" s="156">
        <f>ROUND(I151*H151,2)</f>
        <v>0</v>
      </c>
      <c r="BL151" s="14" t="s">
        <v>188</v>
      </c>
      <c r="BM151" s="155" t="s">
        <v>851</v>
      </c>
    </row>
    <row r="152" spans="1:65" s="2" customFormat="1" ht="11.25">
      <c r="A152" s="29"/>
      <c r="B152" s="30"/>
      <c r="C152" s="29"/>
      <c r="D152" s="157" t="s">
        <v>190</v>
      </c>
      <c r="E152" s="29"/>
      <c r="F152" s="158" t="s">
        <v>425</v>
      </c>
      <c r="G152" s="29"/>
      <c r="H152" s="29"/>
      <c r="I152" s="159"/>
      <c r="J152" s="29"/>
      <c r="K152" s="29"/>
      <c r="L152" s="30"/>
      <c r="M152" s="160"/>
      <c r="N152" s="161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190</v>
      </c>
      <c r="AU152" s="14" t="s">
        <v>82</v>
      </c>
    </row>
    <row r="153" spans="1:65" s="2" customFormat="1" ht="16.5" customHeight="1">
      <c r="A153" s="29"/>
      <c r="B153" s="141"/>
      <c r="C153" s="142" t="s">
        <v>249</v>
      </c>
      <c r="D153" s="142" t="s">
        <v>183</v>
      </c>
      <c r="E153" s="143" t="s">
        <v>427</v>
      </c>
      <c r="F153" s="144" t="s">
        <v>428</v>
      </c>
      <c r="G153" s="145" t="s">
        <v>368</v>
      </c>
      <c r="H153" s="146">
        <v>4</v>
      </c>
      <c r="I153" s="147"/>
      <c r="J153" s="148">
        <f>ROUND(I153*H153,2)</f>
        <v>0</v>
      </c>
      <c r="K153" s="149"/>
      <c r="L153" s="150"/>
      <c r="M153" s="151" t="s">
        <v>1</v>
      </c>
      <c r="N153" s="152" t="s">
        <v>37</v>
      </c>
      <c r="O153" s="55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187</v>
      </c>
      <c r="AT153" s="155" t="s">
        <v>183</v>
      </c>
      <c r="AU153" s="155" t="s">
        <v>82</v>
      </c>
      <c r="AY153" s="14" t="s">
        <v>181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4" t="s">
        <v>80</v>
      </c>
      <c r="BK153" s="156">
        <f>ROUND(I153*H153,2)</f>
        <v>0</v>
      </c>
      <c r="BL153" s="14" t="s">
        <v>188</v>
      </c>
      <c r="BM153" s="155" t="s">
        <v>852</v>
      </c>
    </row>
    <row r="154" spans="1:65" s="2" customFormat="1" ht="11.25">
      <c r="A154" s="29"/>
      <c r="B154" s="30"/>
      <c r="C154" s="29"/>
      <c r="D154" s="157" t="s">
        <v>190</v>
      </c>
      <c r="E154" s="29"/>
      <c r="F154" s="158" t="s">
        <v>428</v>
      </c>
      <c r="G154" s="29"/>
      <c r="H154" s="29"/>
      <c r="I154" s="159"/>
      <c r="J154" s="29"/>
      <c r="K154" s="29"/>
      <c r="L154" s="30"/>
      <c r="M154" s="160"/>
      <c r="N154" s="161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190</v>
      </c>
      <c r="AU154" s="14" t="s">
        <v>82</v>
      </c>
    </row>
    <row r="155" spans="1:65" s="12" customFormat="1" ht="25.9" customHeight="1">
      <c r="B155" s="128"/>
      <c r="D155" s="129" t="s">
        <v>71</v>
      </c>
      <c r="E155" s="130" t="s">
        <v>430</v>
      </c>
      <c r="F155" s="130" t="s">
        <v>431</v>
      </c>
      <c r="I155" s="131"/>
      <c r="J155" s="132">
        <f>BK155</f>
        <v>0</v>
      </c>
      <c r="L155" s="128"/>
      <c r="M155" s="133"/>
      <c r="N155" s="134"/>
      <c r="O155" s="134"/>
      <c r="P155" s="135">
        <f>SUM(P156:P165)</f>
        <v>0</v>
      </c>
      <c r="Q155" s="134"/>
      <c r="R155" s="135">
        <f>SUM(R156:R165)</f>
        <v>0</v>
      </c>
      <c r="S155" s="134"/>
      <c r="T155" s="136">
        <f>SUM(T156:T165)</f>
        <v>0</v>
      </c>
      <c r="AR155" s="129" t="s">
        <v>188</v>
      </c>
      <c r="AT155" s="137" t="s">
        <v>71</v>
      </c>
      <c r="AU155" s="137" t="s">
        <v>72</v>
      </c>
      <c r="AY155" s="129" t="s">
        <v>181</v>
      </c>
      <c r="BK155" s="138">
        <f>SUM(BK156:BK165)</f>
        <v>0</v>
      </c>
    </row>
    <row r="156" spans="1:65" s="2" customFormat="1" ht="37.9" customHeight="1">
      <c r="A156" s="29"/>
      <c r="B156" s="141"/>
      <c r="C156" s="162" t="s">
        <v>253</v>
      </c>
      <c r="D156" s="162" t="s">
        <v>220</v>
      </c>
      <c r="E156" s="163" t="s">
        <v>432</v>
      </c>
      <c r="F156" s="164" t="s">
        <v>433</v>
      </c>
      <c r="G156" s="165" t="s">
        <v>434</v>
      </c>
      <c r="H156" s="166">
        <v>3.7749999999999999</v>
      </c>
      <c r="I156" s="167"/>
      <c r="J156" s="168">
        <f>ROUND(I156*H156,2)</f>
        <v>0</v>
      </c>
      <c r="K156" s="169"/>
      <c r="L156" s="30"/>
      <c r="M156" s="170" t="s">
        <v>1</v>
      </c>
      <c r="N156" s="171" t="s">
        <v>37</v>
      </c>
      <c r="O156" s="55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435</v>
      </c>
      <c r="AT156" s="155" t="s">
        <v>220</v>
      </c>
      <c r="AU156" s="155" t="s">
        <v>80</v>
      </c>
      <c r="AY156" s="14" t="s">
        <v>181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80</v>
      </c>
      <c r="BK156" s="156">
        <f>ROUND(I156*H156,2)</f>
        <v>0</v>
      </c>
      <c r="BL156" s="14" t="s">
        <v>435</v>
      </c>
      <c r="BM156" s="155" t="s">
        <v>853</v>
      </c>
    </row>
    <row r="157" spans="1:65" s="2" customFormat="1" ht="68.25">
      <c r="A157" s="29"/>
      <c r="B157" s="30"/>
      <c r="C157" s="29"/>
      <c r="D157" s="157" t="s">
        <v>190</v>
      </c>
      <c r="E157" s="29"/>
      <c r="F157" s="158" t="s">
        <v>437</v>
      </c>
      <c r="G157" s="29"/>
      <c r="H157" s="29"/>
      <c r="I157" s="159"/>
      <c r="J157" s="29"/>
      <c r="K157" s="29"/>
      <c r="L157" s="30"/>
      <c r="M157" s="160"/>
      <c r="N157" s="161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190</v>
      </c>
      <c r="AU157" s="14" t="s">
        <v>80</v>
      </c>
    </row>
    <row r="158" spans="1:65" s="2" customFormat="1" ht="44.25" customHeight="1">
      <c r="A158" s="29"/>
      <c r="B158" s="141"/>
      <c r="C158" s="162" t="s">
        <v>257</v>
      </c>
      <c r="D158" s="162" t="s">
        <v>220</v>
      </c>
      <c r="E158" s="163" t="s">
        <v>438</v>
      </c>
      <c r="F158" s="164" t="s">
        <v>439</v>
      </c>
      <c r="G158" s="165" t="s">
        <v>434</v>
      </c>
      <c r="H158" s="166">
        <v>3.7749999999999999</v>
      </c>
      <c r="I158" s="167"/>
      <c r="J158" s="168">
        <f>ROUND(I158*H158,2)</f>
        <v>0</v>
      </c>
      <c r="K158" s="169"/>
      <c r="L158" s="30"/>
      <c r="M158" s="170" t="s">
        <v>1</v>
      </c>
      <c r="N158" s="171" t="s">
        <v>37</v>
      </c>
      <c r="O158" s="55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435</v>
      </c>
      <c r="AT158" s="155" t="s">
        <v>220</v>
      </c>
      <c r="AU158" s="155" t="s">
        <v>80</v>
      </c>
      <c r="AY158" s="14" t="s">
        <v>181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80</v>
      </c>
      <c r="BK158" s="156">
        <f>ROUND(I158*H158,2)</f>
        <v>0</v>
      </c>
      <c r="BL158" s="14" t="s">
        <v>435</v>
      </c>
      <c r="BM158" s="155" t="s">
        <v>854</v>
      </c>
    </row>
    <row r="159" spans="1:65" s="2" customFormat="1" ht="68.25">
      <c r="A159" s="29"/>
      <c r="B159" s="30"/>
      <c r="C159" s="29"/>
      <c r="D159" s="157" t="s">
        <v>190</v>
      </c>
      <c r="E159" s="29"/>
      <c r="F159" s="158" t="s">
        <v>441</v>
      </c>
      <c r="G159" s="29"/>
      <c r="H159" s="29"/>
      <c r="I159" s="159"/>
      <c r="J159" s="29"/>
      <c r="K159" s="29"/>
      <c r="L159" s="30"/>
      <c r="M159" s="160"/>
      <c r="N159" s="161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190</v>
      </c>
      <c r="AU159" s="14" t="s">
        <v>80</v>
      </c>
    </row>
    <row r="160" spans="1:65" s="2" customFormat="1" ht="49.15" customHeight="1">
      <c r="A160" s="29"/>
      <c r="B160" s="141"/>
      <c r="C160" s="162" t="s">
        <v>262</v>
      </c>
      <c r="D160" s="162" t="s">
        <v>220</v>
      </c>
      <c r="E160" s="163" t="s">
        <v>442</v>
      </c>
      <c r="F160" s="164" t="s">
        <v>443</v>
      </c>
      <c r="G160" s="165" t="s">
        <v>434</v>
      </c>
      <c r="H160" s="166">
        <v>1.57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37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435</v>
      </c>
      <c r="AT160" s="155" t="s">
        <v>220</v>
      </c>
      <c r="AU160" s="155" t="s">
        <v>80</v>
      </c>
      <c r="AY160" s="14" t="s">
        <v>181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80</v>
      </c>
      <c r="BK160" s="156">
        <f>ROUND(I160*H160,2)</f>
        <v>0</v>
      </c>
      <c r="BL160" s="14" t="s">
        <v>435</v>
      </c>
      <c r="BM160" s="155" t="s">
        <v>855</v>
      </c>
    </row>
    <row r="161" spans="1:65" s="2" customFormat="1" ht="68.25">
      <c r="A161" s="29"/>
      <c r="B161" s="30"/>
      <c r="C161" s="29"/>
      <c r="D161" s="157" t="s">
        <v>190</v>
      </c>
      <c r="E161" s="29"/>
      <c r="F161" s="158" t="s">
        <v>445</v>
      </c>
      <c r="G161" s="29"/>
      <c r="H161" s="29"/>
      <c r="I161" s="159"/>
      <c r="J161" s="29"/>
      <c r="K161" s="29"/>
      <c r="L161" s="30"/>
      <c r="M161" s="160"/>
      <c r="N161" s="161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190</v>
      </c>
      <c r="AU161" s="14" t="s">
        <v>80</v>
      </c>
    </row>
    <row r="162" spans="1:65" s="2" customFormat="1" ht="55.5" customHeight="1">
      <c r="A162" s="29"/>
      <c r="B162" s="141"/>
      <c r="C162" s="162" t="s">
        <v>267</v>
      </c>
      <c r="D162" s="162" t="s">
        <v>220</v>
      </c>
      <c r="E162" s="163" t="s">
        <v>446</v>
      </c>
      <c r="F162" s="164" t="s">
        <v>447</v>
      </c>
      <c r="G162" s="165" t="s">
        <v>434</v>
      </c>
      <c r="H162" s="166">
        <v>21.98</v>
      </c>
      <c r="I162" s="167"/>
      <c r="J162" s="168">
        <f>ROUND(I162*H162,2)</f>
        <v>0</v>
      </c>
      <c r="K162" s="169"/>
      <c r="L162" s="30"/>
      <c r="M162" s="170" t="s">
        <v>1</v>
      </c>
      <c r="N162" s="171" t="s">
        <v>37</v>
      </c>
      <c r="O162" s="55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435</v>
      </c>
      <c r="AT162" s="155" t="s">
        <v>220</v>
      </c>
      <c r="AU162" s="155" t="s">
        <v>80</v>
      </c>
      <c r="AY162" s="14" t="s">
        <v>181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80</v>
      </c>
      <c r="BK162" s="156">
        <f>ROUND(I162*H162,2)</f>
        <v>0</v>
      </c>
      <c r="BL162" s="14" t="s">
        <v>435</v>
      </c>
      <c r="BM162" s="155" t="s">
        <v>856</v>
      </c>
    </row>
    <row r="163" spans="1:65" s="2" customFormat="1" ht="78">
      <c r="A163" s="29"/>
      <c r="B163" s="30"/>
      <c r="C163" s="29"/>
      <c r="D163" s="157" t="s">
        <v>190</v>
      </c>
      <c r="E163" s="29"/>
      <c r="F163" s="158" t="s">
        <v>449</v>
      </c>
      <c r="G163" s="29"/>
      <c r="H163" s="29"/>
      <c r="I163" s="159"/>
      <c r="J163" s="29"/>
      <c r="K163" s="29"/>
      <c r="L163" s="30"/>
      <c r="M163" s="160"/>
      <c r="N163" s="161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190</v>
      </c>
      <c r="AU163" s="14" t="s">
        <v>80</v>
      </c>
    </row>
    <row r="164" spans="1:65" s="2" customFormat="1" ht="24.2" customHeight="1">
      <c r="A164" s="29"/>
      <c r="B164" s="141"/>
      <c r="C164" s="162" t="s">
        <v>7</v>
      </c>
      <c r="D164" s="162" t="s">
        <v>220</v>
      </c>
      <c r="E164" s="163" t="s">
        <v>450</v>
      </c>
      <c r="F164" s="164" t="s">
        <v>451</v>
      </c>
      <c r="G164" s="165" t="s">
        <v>434</v>
      </c>
      <c r="H164" s="166">
        <v>3.7749999999999999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37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435</v>
      </c>
      <c r="AT164" s="155" t="s">
        <v>220</v>
      </c>
      <c r="AU164" s="155" t="s">
        <v>80</v>
      </c>
      <c r="AY164" s="14" t="s">
        <v>181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80</v>
      </c>
      <c r="BK164" s="156">
        <f>ROUND(I164*H164,2)</f>
        <v>0</v>
      </c>
      <c r="BL164" s="14" t="s">
        <v>435</v>
      </c>
      <c r="BM164" s="155" t="s">
        <v>857</v>
      </c>
    </row>
    <row r="165" spans="1:65" s="2" customFormat="1" ht="58.5">
      <c r="A165" s="29"/>
      <c r="B165" s="30"/>
      <c r="C165" s="29"/>
      <c r="D165" s="157" t="s">
        <v>190</v>
      </c>
      <c r="E165" s="29"/>
      <c r="F165" s="158" t="s">
        <v>453</v>
      </c>
      <c r="G165" s="29"/>
      <c r="H165" s="29"/>
      <c r="I165" s="159"/>
      <c r="J165" s="29"/>
      <c r="K165" s="29"/>
      <c r="L165" s="30"/>
      <c r="M165" s="160"/>
      <c r="N165" s="161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190</v>
      </c>
      <c r="AU165" s="14" t="s">
        <v>80</v>
      </c>
    </row>
    <row r="166" spans="1:65" s="12" customFormat="1" ht="25.9" customHeight="1">
      <c r="B166" s="128"/>
      <c r="D166" s="129" t="s">
        <v>71</v>
      </c>
      <c r="E166" s="130" t="s">
        <v>454</v>
      </c>
      <c r="F166" s="130" t="s">
        <v>455</v>
      </c>
      <c r="I166" s="131"/>
      <c r="J166" s="132">
        <f>BK166</f>
        <v>0</v>
      </c>
      <c r="L166" s="128"/>
      <c r="M166" s="133"/>
      <c r="N166" s="134"/>
      <c r="O166" s="134"/>
      <c r="P166" s="135">
        <f>SUM(P167:P168)</f>
        <v>0</v>
      </c>
      <c r="Q166" s="134"/>
      <c r="R166" s="135">
        <f>SUM(R167:R168)</f>
        <v>0</v>
      </c>
      <c r="S166" s="134"/>
      <c r="T166" s="136">
        <f>SUM(T167:T168)</f>
        <v>0</v>
      </c>
      <c r="AR166" s="129" t="s">
        <v>203</v>
      </c>
      <c r="AT166" s="137" t="s">
        <v>71</v>
      </c>
      <c r="AU166" s="137" t="s">
        <v>72</v>
      </c>
      <c r="AY166" s="129" t="s">
        <v>181</v>
      </c>
      <c r="BK166" s="138">
        <f>SUM(BK167:BK168)</f>
        <v>0</v>
      </c>
    </row>
    <row r="167" spans="1:65" s="2" customFormat="1" ht="37.9" customHeight="1">
      <c r="A167" s="29"/>
      <c r="B167" s="141"/>
      <c r="C167" s="162" t="s">
        <v>274</v>
      </c>
      <c r="D167" s="162" t="s">
        <v>220</v>
      </c>
      <c r="E167" s="163" t="s">
        <v>456</v>
      </c>
      <c r="F167" s="164" t="s">
        <v>457</v>
      </c>
      <c r="G167" s="165" t="s">
        <v>858</v>
      </c>
      <c r="H167" s="166">
        <v>8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37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188</v>
      </c>
      <c r="AT167" s="155" t="s">
        <v>220</v>
      </c>
      <c r="AU167" s="155" t="s">
        <v>80</v>
      </c>
      <c r="AY167" s="14" t="s">
        <v>181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80</v>
      </c>
      <c r="BK167" s="156">
        <f>ROUND(I167*H167,2)</f>
        <v>0</v>
      </c>
      <c r="BL167" s="14" t="s">
        <v>188</v>
      </c>
      <c r="BM167" s="155" t="s">
        <v>859</v>
      </c>
    </row>
    <row r="168" spans="1:65" s="2" customFormat="1" ht="58.5">
      <c r="A168" s="29"/>
      <c r="B168" s="30"/>
      <c r="C168" s="29"/>
      <c r="D168" s="157" t="s">
        <v>190</v>
      </c>
      <c r="E168" s="29"/>
      <c r="F168" s="158" t="s">
        <v>459</v>
      </c>
      <c r="G168" s="29"/>
      <c r="H168" s="29"/>
      <c r="I168" s="159"/>
      <c r="J168" s="29"/>
      <c r="K168" s="29"/>
      <c r="L168" s="30"/>
      <c r="M168" s="172"/>
      <c r="N168" s="173"/>
      <c r="O168" s="174"/>
      <c r="P168" s="174"/>
      <c r="Q168" s="174"/>
      <c r="R168" s="174"/>
      <c r="S168" s="174"/>
      <c r="T168" s="175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190</v>
      </c>
      <c r="AU168" s="14" t="s">
        <v>80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9:K168" xr:uid="{00000000-0009-0000-0000-000008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52</vt:i4>
      </vt:variant>
    </vt:vector>
  </HeadingPairs>
  <TitlesOfParts>
    <vt:vector size="78" baseType="lpstr">
      <vt:lpstr>Rekapitulace stavby</vt:lpstr>
      <vt:lpstr>PS 31-01-24 - Ochrana zab...</vt:lpstr>
      <vt:lpstr>PS 31-02-54 - Přeložka in...</vt:lpstr>
      <vt:lpstr>SO 00-14-01.04 - Výstroj ...</vt:lpstr>
      <vt:lpstr>SO 01-10-01.04 - Železnič...</vt:lpstr>
      <vt:lpstr>SO 01-11-01.04 - Železnič...</vt:lpstr>
      <vt:lpstr>PS 41-01-23 - Ochrana zab...</vt:lpstr>
      <vt:lpstr>PS 41-02-53 - Přeložky in...</vt:lpstr>
      <vt:lpstr>SO 00-14-01.03 - Výstroj ...</vt:lpstr>
      <vt:lpstr>SO 01-10-01.03 - Železnič...</vt:lpstr>
      <vt:lpstr>SO 01-11-01.03 - Železnič...</vt:lpstr>
      <vt:lpstr>SO 98-98 - Všeobecný objekt</vt:lpstr>
      <vt:lpstr>SO 01-20-02.2 - Železničn...</vt:lpstr>
      <vt:lpstr>SO 01-20-03.1 - Železničn...</vt:lpstr>
      <vt:lpstr>SO 01-20-03.2 - Železničn...</vt:lpstr>
      <vt:lpstr>SO 01-20-04.1 - Železničn...</vt:lpstr>
      <vt:lpstr>SO 01-20-04.2 - Železničn...</vt:lpstr>
      <vt:lpstr>SO 01-21-05.2 - Železničn...</vt:lpstr>
      <vt:lpstr>SO 01-21-06 - Železniční ...</vt:lpstr>
      <vt:lpstr>SO 01-21-07 - Železniční ...</vt:lpstr>
      <vt:lpstr>SO 01-21-09 - Železn - Že...</vt:lpstr>
      <vt:lpstr>SO 01-21-10 - Železniční ...</vt:lpstr>
      <vt:lpstr>SO 01-21-11 - Železniční ...</vt:lpstr>
      <vt:lpstr>SO 01-21-12 - Železniční ...</vt:lpstr>
      <vt:lpstr>SO 01-21-13.2 - Železničn...</vt:lpstr>
      <vt:lpstr>SO 01-21-14.2 - Železničn...</vt:lpstr>
      <vt:lpstr>'PS 31-01-24 - Ochrana zab...'!Názvy_tisku</vt:lpstr>
      <vt:lpstr>'PS 31-02-54 - Přeložka in...'!Názvy_tisku</vt:lpstr>
      <vt:lpstr>'PS 41-01-23 - Ochrana zab...'!Názvy_tisku</vt:lpstr>
      <vt:lpstr>'PS 41-02-53 - Přeložky in...'!Názvy_tisku</vt:lpstr>
      <vt:lpstr>'Rekapitulace stavby'!Názvy_tisku</vt:lpstr>
      <vt:lpstr>'SO 00-14-01.03 - Výstroj ...'!Názvy_tisku</vt:lpstr>
      <vt:lpstr>'SO 00-14-01.04 - Výstroj ...'!Názvy_tisku</vt:lpstr>
      <vt:lpstr>'SO 01-10-01.03 - Železnič...'!Názvy_tisku</vt:lpstr>
      <vt:lpstr>'SO 01-10-01.04 - Železnič...'!Názvy_tisku</vt:lpstr>
      <vt:lpstr>'SO 01-11-01.03 - Železnič...'!Názvy_tisku</vt:lpstr>
      <vt:lpstr>'SO 01-11-01.04 - Železnič...'!Názvy_tisku</vt:lpstr>
      <vt:lpstr>'SO 01-20-02.2 - Železničn...'!Názvy_tisku</vt:lpstr>
      <vt:lpstr>'SO 01-20-03.1 - Železničn...'!Názvy_tisku</vt:lpstr>
      <vt:lpstr>'SO 01-20-03.2 - Železničn...'!Názvy_tisku</vt:lpstr>
      <vt:lpstr>'SO 01-20-04.1 - Železničn...'!Názvy_tisku</vt:lpstr>
      <vt:lpstr>'SO 01-20-04.2 - Železničn...'!Názvy_tisku</vt:lpstr>
      <vt:lpstr>'SO 01-21-05.2 - Železničn...'!Názvy_tisku</vt:lpstr>
      <vt:lpstr>'SO 01-21-06 - Železniční ...'!Názvy_tisku</vt:lpstr>
      <vt:lpstr>'SO 01-21-07 - Železniční ...'!Názvy_tisku</vt:lpstr>
      <vt:lpstr>'SO 01-21-09 - Železn - Že...'!Názvy_tisku</vt:lpstr>
      <vt:lpstr>'SO 01-21-10 - Železniční ...'!Názvy_tisku</vt:lpstr>
      <vt:lpstr>'SO 01-21-11 - Železniční ...'!Názvy_tisku</vt:lpstr>
      <vt:lpstr>'SO 01-21-12 - Železniční ...'!Názvy_tisku</vt:lpstr>
      <vt:lpstr>'SO 01-21-13.2 - Železničn...'!Názvy_tisku</vt:lpstr>
      <vt:lpstr>'SO 01-21-14.2 - Železničn...'!Názvy_tisku</vt:lpstr>
      <vt:lpstr>'SO 98-98 - Všeobecný objekt'!Názvy_tisku</vt:lpstr>
      <vt:lpstr>'PS 31-01-24 - Ochrana zab...'!Oblast_tisku</vt:lpstr>
      <vt:lpstr>'PS 31-02-54 - Přeložka in...'!Oblast_tisku</vt:lpstr>
      <vt:lpstr>'PS 41-01-23 - Ochrana zab...'!Oblast_tisku</vt:lpstr>
      <vt:lpstr>'PS 41-02-53 - Přeložky in...'!Oblast_tisku</vt:lpstr>
      <vt:lpstr>'Rekapitulace stavby'!Oblast_tisku</vt:lpstr>
      <vt:lpstr>'SO 00-14-01.03 - Výstroj ...'!Oblast_tisku</vt:lpstr>
      <vt:lpstr>'SO 00-14-01.04 - Výstroj ...'!Oblast_tisku</vt:lpstr>
      <vt:lpstr>'SO 01-10-01.03 - Železnič...'!Oblast_tisku</vt:lpstr>
      <vt:lpstr>'SO 01-10-01.04 - Železnič...'!Oblast_tisku</vt:lpstr>
      <vt:lpstr>'SO 01-11-01.03 - Železnič...'!Oblast_tisku</vt:lpstr>
      <vt:lpstr>'SO 01-11-01.04 - Železnič...'!Oblast_tisku</vt:lpstr>
      <vt:lpstr>'SO 01-20-02.2 - Železničn...'!Oblast_tisku</vt:lpstr>
      <vt:lpstr>'SO 01-20-03.1 - Železničn...'!Oblast_tisku</vt:lpstr>
      <vt:lpstr>'SO 01-20-03.2 - Železničn...'!Oblast_tisku</vt:lpstr>
      <vt:lpstr>'SO 01-20-04.1 - Železničn...'!Oblast_tisku</vt:lpstr>
      <vt:lpstr>'SO 01-20-04.2 - Železničn...'!Oblast_tisku</vt:lpstr>
      <vt:lpstr>'SO 01-21-05.2 - Železničn...'!Oblast_tisku</vt:lpstr>
      <vt:lpstr>'SO 01-21-06 - Železniční ...'!Oblast_tisku</vt:lpstr>
      <vt:lpstr>'SO 01-21-07 - Železniční ...'!Oblast_tisku</vt:lpstr>
      <vt:lpstr>'SO 01-21-09 - Železn - Že...'!Oblast_tisku</vt:lpstr>
      <vt:lpstr>'SO 01-21-10 - Železniční ...'!Oblast_tisku</vt:lpstr>
      <vt:lpstr>'SO 01-21-11 - Železniční ...'!Oblast_tisku</vt:lpstr>
      <vt:lpstr>'SO 01-21-12 - Železniční ...'!Oblast_tisku</vt:lpstr>
      <vt:lpstr>'SO 01-21-13.2 - Železničn...'!Oblast_tisku</vt:lpstr>
      <vt:lpstr>'SO 01-21-14.2 - Železničn...'!Oblast_tisku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Kazdera Heřman, Ing.</cp:lastModifiedBy>
  <dcterms:created xsi:type="dcterms:W3CDTF">2025-06-18T08:29:41Z</dcterms:created>
  <dcterms:modified xsi:type="dcterms:W3CDTF">2025-06-18T09:00:34Z</dcterms:modified>
</cp:coreProperties>
</file>